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C:\Users\Medha Shekar\Downloads\"/>
    </mc:Choice>
  </mc:AlternateContent>
  <xr:revisionPtr revIDLastSave="0" documentId="13_ncr:1_{7D25B416-5972-4422-9B32-42A93E24ED88}" xr6:coauthVersionLast="47" xr6:coauthVersionMax="47" xr10:uidLastSave="{00000000-0000-0000-0000-000000000000}"/>
  <bookViews>
    <workbookView xWindow="-120" yWindow="-120" windowWidth="29040" windowHeight="15720" firstSheet="1" activeTab="1" xr2:uid="{00000000-000D-0000-FFFF-FFFF00000000}"/>
  </bookViews>
  <sheets>
    <sheet name="E-Newsletter Jan-Mar, 2025" sheetId="43" r:id="rId1"/>
    <sheet name="Table of Contents" sheetId="44" r:id="rId2"/>
    <sheet name="Table I- CP Desk" sheetId="69" r:id="rId3"/>
    <sheet name="Table II-CP Desk" sheetId="70" r:id="rId4"/>
    <sheet name="Table III-CP Desk" sheetId="71" r:id="rId5"/>
    <sheet name="Table 1" sheetId="64" r:id="rId6"/>
    <sheet name="Table 2" sheetId="49" r:id="rId7"/>
    <sheet name="Table 3" sheetId="3" r:id="rId8"/>
    <sheet name="Table 4" sheetId="5" r:id="rId9"/>
    <sheet name="Table 5" sheetId="62" r:id="rId10"/>
    <sheet name="Table 6 " sheetId="4" r:id="rId11"/>
    <sheet name="Table 7" sheetId="20" r:id="rId12"/>
    <sheet name="Table 8" sheetId="6" r:id="rId13"/>
    <sheet name="Table 9" sheetId="9" r:id="rId14"/>
    <sheet name="Table 10" sheetId="14" r:id="rId15"/>
    <sheet name="Table 11" sheetId="60" r:id="rId16"/>
    <sheet name="Table 12" sheetId="7" r:id="rId17"/>
    <sheet name="Table 13" sheetId="59" r:id="rId18"/>
    <sheet name="Table 14" sheetId="50" r:id="rId19"/>
    <sheet name="Table 15" sheetId="11" r:id="rId20"/>
    <sheet name="Table 16" sheetId="51" r:id="rId21"/>
    <sheet name="Table 17" sheetId="13" r:id="rId22"/>
    <sheet name="Table 18" sheetId="15" r:id="rId23"/>
    <sheet name="Table 19" sheetId="16" r:id="rId24"/>
    <sheet name="Table 20" sheetId="17" r:id="rId25"/>
    <sheet name="Table 21" sheetId="18" r:id="rId26"/>
    <sheet name="Table 22 " sheetId="19" r:id="rId27"/>
    <sheet name="Table 23" sheetId="21" r:id="rId28"/>
    <sheet name="Table 24" sheetId="63" r:id="rId29"/>
    <sheet name="Table 25" sheetId="42" r:id="rId30"/>
    <sheet name="Table 26" sheetId="22" r:id="rId31"/>
    <sheet name="Table 27" sheetId="54" r:id="rId32"/>
    <sheet name="Table 28" sheetId="23" r:id="rId33"/>
    <sheet name="Table 29" sheetId="24" r:id="rId34"/>
    <sheet name="Table 30" sheetId="25" r:id="rId35"/>
    <sheet name="Table 31" sheetId="26" r:id="rId36"/>
    <sheet name="Table 32" sheetId="28" r:id="rId37"/>
    <sheet name="Table 33" sheetId="29" r:id="rId38"/>
    <sheet name="Table 34" sheetId="30" r:id="rId39"/>
    <sheet name="Table 35" sheetId="31" r:id="rId40"/>
    <sheet name="Table 36" sheetId="32" r:id="rId41"/>
    <sheet name="Table 37" sheetId="33" r:id="rId42"/>
    <sheet name="Table 38" sheetId="34" r:id="rId43"/>
    <sheet name="Table 39" sheetId="35" r:id="rId44"/>
    <sheet name="Table 40" sheetId="36" r:id="rId45"/>
    <sheet name="Table 41" sheetId="37" r:id="rId46"/>
  </sheets>
  <definedNames>
    <definedName name="_Hlk189580260" localSheetId="5">'Table 1'!$A$2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36" i="4" l="1"/>
  <c r="E37" i="4" s="1"/>
  <c r="E38" i="4" s="1"/>
  <c r="E39" i="4" s="1"/>
  <c r="E40" i="4" s="1"/>
  <c r="E41" i="4" s="1"/>
  <c r="E42" i="4" s="1"/>
  <c r="E43" i="4" s="1"/>
  <c r="F36" i="4"/>
  <c r="F37" i="4" s="1"/>
  <c r="F38" i="4" s="1"/>
  <c r="F39" i="4" s="1"/>
  <c r="F40" i="4" s="1"/>
  <c r="F41" i="4" s="1"/>
  <c r="F42" i="4" s="1"/>
  <c r="F43" i="4" s="1"/>
  <c r="G36" i="4"/>
  <c r="G37" i="4" s="1"/>
  <c r="G38" i="4" s="1"/>
  <c r="G39" i="4" s="1"/>
  <c r="G40" i="4" s="1"/>
  <c r="G41" i="4" s="1"/>
  <c r="G42" i="4" s="1"/>
  <c r="G43" i="4" s="1"/>
  <c r="D36" i="4"/>
  <c r="D37" i="4" s="1"/>
  <c r="Q6" i="51"/>
  <c r="Q7" i="51"/>
  <c r="Q8" i="51"/>
  <c r="Q9" i="51"/>
  <c r="N14" i="51"/>
  <c r="N15" i="51"/>
  <c r="N16" i="51"/>
  <c r="N17" i="51"/>
  <c r="T52" i="3"/>
  <c r="T51" i="3"/>
  <c r="T53" i="3"/>
  <c r="T50" i="3"/>
  <c r="T49" i="3"/>
  <c r="T48" i="3"/>
  <c r="T47" i="3"/>
  <c r="T46" i="3"/>
  <c r="AA22" i="3"/>
  <c r="AA23" i="3"/>
  <c r="AA24" i="3"/>
  <c r="AA25" i="3"/>
  <c r="AA26" i="3"/>
  <c r="AA21" i="3"/>
  <c r="AA16" i="3"/>
  <c r="S53" i="3"/>
  <c r="S52" i="3"/>
  <c r="S51" i="3"/>
  <c r="S50" i="3"/>
  <c r="S49" i="3"/>
  <c r="S48" i="3"/>
  <c r="S47" i="3"/>
  <c r="S46" i="3"/>
  <c r="AA27" i="3"/>
  <c r="N18" i="51" l="1"/>
  <c r="D38" i="4"/>
  <c r="D39" i="4" s="1"/>
  <c r="D40" i="4" s="1"/>
  <c r="D41" i="4" s="1"/>
  <c r="D42" i="4" s="1"/>
  <c r="D43" i="4" s="1"/>
  <c r="Q26" i="49" l="1"/>
  <c r="P21" i="32" l="1"/>
  <c r="D21" i="5" l="1"/>
  <c r="T40" i="3" l="1"/>
  <c r="M18" i="6" l="1"/>
  <c r="N21" i="16"/>
  <c r="N20" i="16"/>
  <c r="N19" i="16"/>
  <c r="D19" i="5"/>
  <c r="D20" i="5"/>
  <c r="D22" i="5"/>
  <c r="F19" i="5"/>
  <c r="E19" i="5"/>
  <c r="P26" i="7"/>
  <c r="P25" i="7"/>
  <c r="P24" i="7"/>
  <c r="P23" i="7"/>
  <c r="P22" i="7"/>
  <c r="P21" i="7"/>
  <c r="M19" i="6"/>
  <c r="M20" i="6"/>
  <c r="M21" i="6"/>
  <c r="F22" i="5"/>
  <c r="F21" i="5"/>
  <c r="F20" i="5"/>
  <c r="E22" i="5"/>
  <c r="E21" i="5"/>
  <c r="E20" i="5"/>
  <c r="V39" i="3"/>
  <c r="V38" i="3"/>
  <c r="V37" i="3"/>
  <c r="V36" i="3"/>
  <c r="V35" i="3"/>
  <c r="V34" i="3"/>
  <c r="V33" i="3"/>
  <c r="V32" i="3"/>
  <c r="U39" i="3"/>
  <c r="U38" i="3"/>
  <c r="U36" i="3"/>
  <c r="U34" i="3"/>
  <c r="U32" i="3"/>
  <c r="S32" i="3"/>
  <c r="S39" i="3"/>
  <c r="S38" i="3"/>
  <c r="S37" i="3"/>
  <c r="S36" i="3"/>
  <c r="S35" i="3"/>
  <c r="S34" i="3"/>
  <c r="S33" i="3"/>
  <c r="N24" i="16"/>
  <c r="N23" i="16"/>
  <c r="N22" i="16"/>
  <c r="M22" i="6" l="1"/>
  <c r="N22" i="6" s="1"/>
  <c r="U40" i="3"/>
  <c r="U49" i="3" s="1"/>
  <c r="V40" i="3"/>
  <c r="V53" i="3" s="1"/>
  <c r="S40" i="3"/>
  <c r="E23" i="5"/>
  <c r="E29" i="5" s="1"/>
  <c r="D23" i="5"/>
  <c r="D29" i="5" s="1"/>
  <c r="F23" i="5"/>
  <c r="F30" i="5" s="1"/>
  <c r="P27" i="7"/>
  <c r="N21" i="6" l="1"/>
  <c r="N19" i="6"/>
  <c r="N18" i="6"/>
  <c r="N20" i="6"/>
  <c r="E30" i="5"/>
  <c r="E28" i="5"/>
  <c r="E27" i="5"/>
  <c r="V46" i="3"/>
  <c r="V48" i="3"/>
  <c r="V50" i="3"/>
  <c r="V52" i="3"/>
  <c r="V47" i="3"/>
  <c r="V49" i="3"/>
  <c r="V51" i="3"/>
  <c r="U53" i="3"/>
  <c r="U50" i="3"/>
  <c r="U52" i="3"/>
  <c r="U47" i="3"/>
  <c r="U46" i="3"/>
  <c r="U51" i="3"/>
  <c r="U48" i="3"/>
  <c r="D28" i="5"/>
  <c r="D27" i="5"/>
  <c r="F27" i="5"/>
  <c r="D30" i="5"/>
  <c r="F29" i="5"/>
  <c r="F28" i="5"/>
  <c r="Q26" i="7"/>
  <c r="Q25" i="7"/>
  <c r="Q24" i="7"/>
  <c r="Q21" i="7"/>
  <c r="Q23" i="7"/>
  <c r="Q22" i="7"/>
</calcChain>
</file>

<file path=xl/sharedStrings.xml><?xml version="1.0" encoding="utf-8"?>
<sst xmlns="http://schemas.openxmlformats.org/spreadsheetml/2006/main" count="1917" uniqueCount="1078">
  <si>
    <t>(Number)</t>
  </si>
  <si>
    <t xml:space="preserve">Year / Quarter </t>
  </si>
  <si>
    <t>CIRPs at the beginning of the Period</t>
  </si>
  <si>
    <t>Admitted</t>
  </si>
  <si>
    <t>CIRPs at the end of the Period</t>
  </si>
  <si>
    <t>Appeal/Review/ Settled</t>
  </si>
  <si>
    <t>Withdrawal under Section 12A</t>
  </si>
  <si>
    <t>Approval of Resolution Plan</t>
  </si>
  <si>
    <t>Commencement of Liquidation</t>
  </si>
  <si>
    <t>2016 - 17</t>
  </si>
  <si>
    <t>2017 - 18</t>
  </si>
  <si>
    <t>2018 - 19</t>
  </si>
  <si>
    <t xml:space="preserve">Total </t>
  </si>
  <si>
    <t>NA</t>
  </si>
  <si>
    <t>Sector</t>
  </si>
  <si>
    <t>No. of CIRPs</t>
  </si>
  <si>
    <t xml:space="preserve">Closed </t>
  </si>
  <si>
    <t>Ongoing</t>
  </si>
  <si>
    <t>Withdrawal under Section 12 A</t>
  </si>
  <si>
    <t>Total</t>
  </si>
  <si>
    <t>Manufacturing</t>
  </si>
  <si>
    <t>Food, Beverages &amp; Tobacco Products</t>
  </si>
  <si>
    <t xml:space="preserve">Chemicals &amp; Chemical Products </t>
  </si>
  <si>
    <t xml:space="preserve">Electrical Machinery &amp; Apparatus </t>
  </si>
  <si>
    <t>Fabricated Metal Products</t>
  </si>
  <si>
    <t>Machinery &amp; Equipment</t>
  </si>
  <si>
    <t>Textiles, Leather &amp; Apparel Products</t>
  </si>
  <si>
    <t>Wood, Rubber, Plastic &amp; Paper Products</t>
  </si>
  <si>
    <t>Basic Metals</t>
  </si>
  <si>
    <t>Others</t>
  </si>
  <si>
    <t>Real Estate, Renting &amp; Business Activities</t>
  </si>
  <si>
    <t>Real Estate Activities</t>
  </si>
  <si>
    <t>Computer and related activities</t>
  </si>
  <si>
    <t>Research and Development</t>
  </si>
  <si>
    <t>Other Business Activities</t>
  </si>
  <si>
    <t>Construction</t>
  </si>
  <si>
    <t>Wholesale &amp; Retail Trade</t>
  </si>
  <si>
    <t>Hotels &amp; Restaurants</t>
  </si>
  <si>
    <t>Electricity &amp; Others</t>
  </si>
  <si>
    <t>Transport, Storage &amp; Communications</t>
  </si>
  <si>
    <t>Note: The distribution is based on the CIN of CDs and as per National Industrial Classification (NIC 2004).</t>
  </si>
  <si>
    <t>No. of CIRPs Initiated by</t>
  </si>
  <si>
    <t>Operational Creditors</t>
  </si>
  <si>
    <t>Financial Creditors</t>
  </si>
  <si>
    <t>Corporate Debtors</t>
  </si>
  <si>
    <t>Outcome</t>
  </si>
  <si>
    <t>Description</t>
  </si>
  <si>
    <t>CIRPs initiated by</t>
  </si>
  <si>
    <t>Status of CIRPs</t>
  </si>
  <si>
    <t>Closure by Appeal/Review/Settled</t>
  </si>
  <si>
    <t>Closure by Withdrawal u/s 12A</t>
  </si>
  <si>
    <t xml:space="preserve">Closure by Approval of Resolution Plan </t>
  </si>
  <si>
    <t>Closure by Commencement of Liquidation</t>
  </si>
  <si>
    <t xml:space="preserve">Ongoing </t>
  </si>
  <si>
    <t>CIRPs yielding Resolution Plans</t>
  </si>
  <si>
    <t>Average time taken for Closure of CIRP</t>
  </si>
  <si>
    <t>CIRPs yielding Liquidations</t>
  </si>
  <si>
    <t>Liquidation Value as % of Claims</t>
  </si>
  <si>
    <t>Closed on Appeal / Review / Settled</t>
  </si>
  <si>
    <t>Closed by Withdrawal under section 12A</t>
  </si>
  <si>
    <t xml:space="preserve">Closed by Resolution </t>
  </si>
  <si>
    <t>Closed by Liquidation</t>
  </si>
  <si>
    <t>Ongoing CIRP</t>
  </si>
  <si>
    <t>&gt; 270 days</t>
  </si>
  <si>
    <t>&gt; 180 days ≤ 270 days</t>
  </si>
  <si>
    <t>&gt; 90 days ≤ 180 days</t>
  </si>
  <si>
    <t>≤ 90 days</t>
  </si>
  <si>
    <t>Amount of Claims Admitted* (₹ crore)</t>
  </si>
  <si>
    <t>≤ 01</t>
  </si>
  <si>
    <t>&gt; 01 ≤ 10</t>
  </si>
  <si>
    <t>&gt; 10 ≤ 50</t>
  </si>
  <si>
    <t>&gt; 50 ≤ 100</t>
  </si>
  <si>
    <t>&gt; 100 ≤ 1000</t>
  </si>
  <si>
    <t>&gt; 1000</t>
  </si>
  <si>
    <t>FC</t>
  </si>
  <si>
    <t>OC</t>
  </si>
  <si>
    <t>CD</t>
  </si>
  <si>
    <t>(Amount in ₹ crore)</t>
  </si>
  <si>
    <t>Sl. No.</t>
  </si>
  <si>
    <t>Name of CD</t>
  </si>
  <si>
    <t>Date of Commencement of CIRP</t>
  </si>
  <si>
    <t>Date of Approval of Resolution Plan</t>
  </si>
  <si>
    <t>CIRP initiated by</t>
  </si>
  <si>
    <t>Liquidation Value</t>
  </si>
  <si>
    <t>Yes</t>
  </si>
  <si>
    <t>No</t>
  </si>
  <si>
    <t>Status of Liquidation</t>
  </si>
  <si>
    <t>Number</t>
  </si>
  <si>
    <t>Initiated</t>
  </si>
  <si>
    <t>Closed by Dissolution</t>
  </si>
  <si>
    <t>&gt; One year ≤ Two years</t>
  </si>
  <si>
    <t>&gt; 270 days ≤ 1 year</t>
  </si>
  <si>
    <t xml:space="preserve">&gt; 180 days ≤ 270 days </t>
  </si>
  <si>
    <t xml:space="preserve">&gt; 90 days ≤ 180 days </t>
  </si>
  <si>
    <t xml:space="preserve">≤ 90 days </t>
  </si>
  <si>
    <r>
      <t xml:space="preserve">(Amount in </t>
    </r>
    <r>
      <rPr>
        <i/>
        <sz val="10"/>
        <color theme="1"/>
        <rFont val="Times New Roman"/>
        <family val="1"/>
      </rPr>
      <t>₹</t>
    </r>
    <r>
      <rPr>
        <i/>
        <sz val="10"/>
        <color rgb="FF000000"/>
        <rFont val="Times New Roman"/>
        <family val="1"/>
      </rPr>
      <t xml:space="preserve"> crore)</t>
    </r>
  </si>
  <si>
    <t>Date of Order of Liquidation</t>
  </si>
  <si>
    <t>Amount of Admitted Claims</t>
  </si>
  <si>
    <t>Sale Proceeds</t>
  </si>
  <si>
    <t>Amount Distributed to Stakeholders</t>
  </si>
  <si>
    <t>Circumstance</t>
  </si>
  <si>
    <t xml:space="preserve">Number of Liquidations </t>
  </si>
  <si>
    <t>Where Final Reports Submitted</t>
  </si>
  <si>
    <r>
      <t xml:space="preserve">(Amount in </t>
    </r>
    <r>
      <rPr>
        <i/>
        <sz val="10"/>
        <color theme="1"/>
        <rFont val="Times New Roman"/>
        <family val="1"/>
      </rPr>
      <t xml:space="preserve">₹ </t>
    </r>
    <r>
      <rPr>
        <i/>
        <sz val="10"/>
        <color rgb="FF000000"/>
        <rFont val="Times New Roman"/>
        <family val="1"/>
      </rPr>
      <t>crore)</t>
    </r>
  </si>
  <si>
    <t>Stakeholders under Section</t>
  </si>
  <si>
    <t>Number of Claimants</t>
  </si>
  <si>
    <t>Amount of claims Admitted</t>
  </si>
  <si>
    <t>Amount Distributed</t>
  </si>
  <si>
    <t>53 (1) (a)</t>
  </si>
  <si>
    <t>53 (1) (b)</t>
  </si>
  <si>
    <t>53 (1) (c)</t>
  </si>
  <si>
    <t>53 (1) (d)</t>
  </si>
  <si>
    <t>53 (1) (e)</t>
  </si>
  <si>
    <t>53 (1) (f)</t>
  </si>
  <si>
    <t>53 (1) (g)</t>
  </si>
  <si>
    <t>53 (1) (h)</t>
  </si>
  <si>
    <t>Total (A)</t>
  </si>
  <si>
    <t>Not Applicable</t>
  </si>
  <si>
    <t>Total (B)</t>
  </si>
  <si>
    <t>Grand Total (A+B)</t>
  </si>
  <si>
    <t>Realisation by all Claimants as a percentage of Liquidation Value</t>
  </si>
  <si>
    <t>Amount Realised</t>
  </si>
  <si>
    <t>Period</t>
  </si>
  <si>
    <t>Liquidations at the beginning</t>
  </si>
  <si>
    <t>Liquidations Commenced</t>
  </si>
  <si>
    <t xml:space="preserve">Liquidation closed by </t>
  </si>
  <si>
    <t>Liquidations at the end of period</t>
  </si>
  <si>
    <t>Withdrawal</t>
  </si>
  <si>
    <t>Final Reports Submitted</t>
  </si>
  <si>
    <t xml:space="preserve">Status </t>
  </si>
  <si>
    <t>No. of Liquidations</t>
  </si>
  <si>
    <t>Closed by withdrawal</t>
  </si>
  <si>
    <t>Final Report Submitted</t>
  </si>
  <si>
    <t>&gt; Two years</t>
  </si>
  <si>
    <t xml:space="preserve">Reason for Voluntary Liquidation </t>
  </si>
  <si>
    <t>No. of Corporate Persons</t>
  </si>
  <si>
    <t>Not carrying business operations</t>
  </si>
  <si>
    <t>Commercially unviable</t>
  </si>
  <si>
    <t>Promoters unable to manage affairs</t>
  </si>
  <si>
    <t>Purpose for which company was formed accomplished / Contract Termination</t>
  </si>
  <si>
    <t>Miscellaneous</t>
  </si>
  <si>
    <t>Details of</t>
  </si>
  <si>
    <t>Assets</t>
  </si>
  <si>
    <t>Outstanding debt</t>
  </si>
  <si>
    <t>Amount paid to creditors</t>
  </si>
  <si>
    <t>Surplus</t>
  </si>
  <si>
    <t>Ongoing Liquidations</t>
  </si>
  <si>
    <t>Name of Corporate Person</t>
  </si>
  <si>
    <t>Date of Commencement</t>
  </si>
  <si>
    <t>Date of Dissolution</t>
  </si>
  <si>
    <t>Realisation of Assets</t>
  </si>
  <si>
    <t>Amount due to Creditors</t>
  </si>
  <si>
    <t>Amount paid to Creditors</t>
  </si>
  <si>
    <t>Liquidation Expenses</t>
  </si>
  <si>
    <t xml:space="preserve">Average time </t>
  </si>
  <si>
    <t>No. of Processes covered</t>
  </si>
  <si>
    <t>Time (In days)</t>
  </si>
  <si>
    <t>Including excluded time</t>
  </si>
  <si>
    <t>Excluding excluded time</t>
  </si>
  <si>
    <t>CIRPs</t>
  </si>
  <si>
    <t>From ICD to approval of resolution plans by AA</t>
  </si>
  <si>
    <t>From ICD to order for Liquidation by AA</t>
  </si>
  <si>
    <t>Liquidations</t>
  </si>
  <si>
    <t>From LCD to submission of final report under Liquidation</t>
  </si>
  <si>
    <t>From LCD to submission of final report under Voluntary Liquidation</t>
  </si>
  <si>
    <t>From LCD to order for dissolution under Liquidation</t>
  </si>
  <si>
    <t>From LCD to order for dissolution under Voluntary Liquidation</t>
  </si>
  <si>
    <r>
      <t xml:space="preserve">(Amount in </t>
    </r>
    <r>
      <rPr>
        <i/>
        <sz val="10"/>
        <color theme="1"/>
        <rFont val="Times New Roman"/>
        <family val="1"/>
      </rPr>
      <t>₹</t>
    </r>
    <r>
      <rPr>
        <i/>
        <sz val="10"/>
        <color rgb="FF000000"/>
        <rFont val="Times New Roman"/>
        <family val="1"/>
      </rPr>
      <t xml:space="preserve"> lakh)</t>
    </r>
  </si>
  <si>
    <t xml:space="preserve">Name of Account </t>
  </si>
  <si>
    <t>Opening Balance</t>
  </si>
  <si>
    <t>Deposit during the period</t>
  </si>
  <si>
    <t>Withdrawn during the period</t>
  </si>
  <si>
    <t>Balance at the end of the period</t>
  </si>
  <si>
    <t xml:space="preserve">Corporate Liquidation Account </t>
  </si>
  <si>
    <t xml:space="preserve">Corporate Voluntary Liquidation Account </t>
  </si>
  <si>
    <t>Applications filed by</t>
  </si>
  <si>
    <t>Adjudicating Authority</t>
  </si>
  <si>
    <t>Debtor
(u/s 94)</t>
  </si>
  <si>
    <t>By Creditor
(u/s 95)</t>
  </si>
  <si>
    <t>Debt Amount</t>
  </si>
  <si>
    <t>NCLT</t>
  </si>
  <si>
    <t>DRT</t>
  </si>
  <si>
    <t>City / Region</t>
  </si>
  <si>
    <t>Registered IPs</t>
  </si>
  <si>
    <t>ICSI IIP</t>
  </si>
  <si>
    <t>New Delhi</t>
  </si>
  <si>
    <t>Rest of Northern Region</t>
  </si>
  <si>
    <t>Mumbai</t>
  </si>
  <si>
    <t>Rest of Western Region</t>
  </si>
  <si>
    <t>Chennai</t>
  </si>
  <si>
    <t>Rest of Southern Region</t>
  </si>
  <si>
    <t xml:space="preserve">Kolkata </t>
  </si>
  <si>
    <t>Rest of Eastern Region</t>
  </si>
  <si>
    <t>Year / Quarter</t>
  </si>
  <si>
    <t>Registered at the beginning of the period</t>
  </si>
  <si>
    <t>Registered during the period</t>
  </si>
  <si>
    <t>Cancelled during the period on account of</t>
  </si>
  <si>
    <t>Registered at the end of the period</t>
  </si>
  <si>
    <t>Disciplinary Process</t>
  </si>
  <si>
    <t>Death</t>
  </si>
  <si>
    <t>Eligibility</t>
  </si>
  <si>
    <t>No. of IPs</t>
  </si>
  <si>
    <t>Male</t>
  </si>
  <si>
    <t>Female</t>
  </si>
  <si>
    <t>Member of ICAI</t>
  </si>
  <si>
    <t>Member of ICSI</t>
  </si>
  <si>
    <t>Member of ICMAI</t>
  </si>
  <si>
    <t>Member of Bar Council</t>
  </si>
  <si>
    <t>Managerial Experience</t>
  </si>
  <si>
    <t>Age Group (in years)</t>
  </si>
  <si>
    <t>IPs having AFA</t>
  </si>
  <si>
    <t>&gt; 40 ≤ 50</t>
  </si>
  <si>
    <t>&gt; 50 ≤ 60</t>
  </si>
  <si>
    <t>&gt; 60 ≤ 70</t>
  </si>
  <si>
    <t>&gt; 70 ≤ 80</t>
  </si>
  <si>
    <t>&gt; 80 ≤ 90</t>
  </si>
  <si>
    <t>&gt; 90</t>
  </si>
  <si>
    <t>Where RP is different from the IRP</t>
  </si>
  <si>
    <t>Where RPs have been appointed</t>
  </si>
  <si>
    <t>Quarter</t>
  </si>
  <si>
    <t>No. of IPEs</t>
  </si>
  <si>
    <t>Recognised</t>
  </si>
  <si>
    <t>Derecognised</t>
  </si>
  <si>
    <t>At the end of the Period</t>
  </si>
  <si>
    <t>Number of</t>
  </si>
  <si>
    <t>Pre-registration Courses conducted</t>
  </si>
  <si>
    <t>CPE Programmes conducted</t>
  </si>
  <si>
    <t>Training Workshops for Ips</t>
  </si>
  <si>
    <t>Other Workshops/ Webinars/ Roundtables/ seminars</t>
  </si>
  <si>
    <t>Disciplinary Orders Issued</t>
  </si>
  <si>
    <t>Complaints forwarded by IBBI disposed</t>
  </si>
  <si>
    <t>2019 - 20</t>
  </si>
  <si>
    <t>Number of CPE Hours earned by members of</t>
  </si>
  <si>
    <t>(Number, except as stated)</t>
  </si>
  <si>
    <t xml:space="preserve">At the end of Year / Month </t>
  </si>
  <si>
    <t>Creditors having agreement with NeSL</t>
  </si>
  <si>
    <t>Creditors who have submitted information</t>
  </si>
  <si>
    <t xml:space="preserve">Debtors whose information is submitted by </t>
  </si>
  <si>
    <t>Loan records 
on-boarded by</t>
  </si>
  <si>
    <t xml:space="preserve">Amount of underlying debt 
(₹ crore)	</t>
  </si>
  <si>
    <t>User registrations (debtors)</t>
  </si>
  <si>
    <t>Loan records authenticated by debtors</t>
  </si>
  <si>
    <t xml:space="preserve">No. of Defaults authenticated by debtors </t>
  </si>
  <si>
    <t>FCs</t>
  </si>
  <si>
    <t>OCs</t>
  </si>
  <si>
    <t>No. of Debtors</t>
  </si>
  <si>
    <t>Jun, 2020</t>
  </si>
  <si>
    <t>Sep, 2020</t>
  </si>
  <si>
    <t>Dec, 2020</t>
  </si>
  <si>
    <t>Mar, 2021</t>
  </si>
  <si>
    <t>Registered Valuer Organisation</t>
  </si>
  <si>
    <t>Asset Class</t>
  </si>
  <si>
    <t>Land &amp; Building</t>
  </si>
  <si>
    <t>Plant &amp; Machinery</t>
  </si>
  <si>
    <t>Securities or Financial Assets</t>
  </si>
  <si>
    <t>RVO Estate Managers and Appraisers Foundation</t>
  </si>
  <si>
    <t>IOV Registered Valuers Foundation</t>
  </si>
  <si>
    <t>ICSI Registered Valuers Organisation</t>
  </si>
  <si>
    <t>ICMAI Registered Valuers Organisation</t>
  </si>
  <si>
    <t>ICAI Registered Valuers Organisation</t>
  </si>
  <si>
    <t>PVAI Valuation Professional Organisation</t>
  </si>
  <si>
    <t>CVSRTA Registered Valuers Association</t>
  </si>
  <si>
    <t>Nandadeep Valuers Foundation</t>
  </si>
  <si>
    <t>All India Institute of Valuers Foundation</t>
  </si>
  <si>
    <t>International Business Valuers Association</t>
  </si>
  <si>
    <t>Entities Registered</t>
  </si>
  <si>
    <t>Registration in the Asset Class</t>
  </si>
  <si>
    <t>IIV India registered Valuers Foundation</t>
  </si>
  <si>
    <t>CEV Integral Appraisers Foundation</t>
  </si>
  <si>
    <t>Divya Jyoti Foundation</t>
  </si>
  <si>
    <t xml:space="preserve">        (Number)</t>
  </si>
  <si>
    <t xml:space="preserve">≤ 30 </t>
  </si>
  <si>
    <t>&gt; 30 ≤ 40</t>
  </si>
  <si>
    <t xml:space="preserve">&gt; 80 </t>
  </si>
  <si>
    <t>Apr - Jun, 2021</t>
  </si>
  <si>
    <t xml:space="preserve"> </t>
  </si>
  <si>
    <t>Jun, 2021</t>
  </si>
  <si>
    <t>2020 - 21</t>
  </si>
  <si>
    <t>Appeal/Review/ Settled/Wtihdrawn</t>
  </si>
  <si>
    <t>Real Estate</t>
  </si>
  <si>
    <t>Retail Trade</t>
  </si>
  <si>
    <t>Hotels</t>
  </si>
  <si>
    <t>Electricity</t>
  </si>
  <si>
    <t>Transport</t>
  </si>
  <si>
    <t>Number of CIRPs</t>
  </si>
  <si>
    <t>%</t>
  </si>
  <si>
    <t>Electrosteel Steels</t>
  </si>
  <si>
    <t xml:space="preserve">Bhushan Steel </t>
  </si>
  <si>
    <t xml:space="preserve">Monnet Ispat &amp; Energy </t>
  </si>
  <si>
    <t xml:space="preserve">Essar Steel India </t>
  </si>
  <si>
    <t xml:space="preserve">Alok Industries </t>
  </si>
  <si>
    <t xml:space="preserve">Jyoti Structures </t>
  </si>
  <si>
    <t xml:space="preserve">Bhushan Power &amp; Steel </t>
  </si>
  <si>
    <t xml:space="preserve">Amtek Auto </t>
  </si>
  <si>
    <t xml:space="preserve">No. of Records </t>
  </si>
  <si>
    <t>No. of Loan records on-boarded</t>
  </si>
  <si>
    <t>No. of debtors registered</t>
  </si>
  <si>
    <t>No. of records authenticated</t>
  </si>
  <si>
    <t>Appeal/Review/Settled</t>
  </si>
  <si>
    <t>Withdrawal u/s 12A</t>
  </si>
  <si>
    <t xml:space="preserve">Approval of Resolution Plan </t>
  </si>
  <si>
    <t>Table No.</t>
  </si>
  <si>
    <t>Table of Contents</t>
  </si>
  <si>
    <t>Figure No.</t>
  </si>
  <si>
    <t>Corporate Insolvency Resolution Process</t>
  </si>
  <si>
    <t>1, 2</t>
  </si>
  <si>
    <t>3, 4, 5, 6</t>
  </si>
  <si>
    <t>Reasons for Liquidations</t>
  </si>
  <si>
    <t>Claims in Liquidation Process</t>
  </si>
  <si>
    <t>Reasons for Voluntary Liquidations</t>
  </si>
  <si>
    <t>Realisations under Voluntary Liquidation</t>
  </si>
  <si>
    <t>Average time for approval of Resolution Plans/Orders for Liquidation</t>
  </si>
  <si>
    <t xml:space="preserve">Insolvency Resolution of Personal Guarantors </t>
  </si>
  <si>
    <t xml:space="preserve">Registration and Cancellation of Registrations of IPs </t>
  </si>
  <si>
    <t>Details of information with NeSL</t>
  </si>
  <si>
    <t>Go to Table of Contents</t>
  </si>
  <si>
    <t>CPE hours earned by the IPs</t>
  </si>
  <si>
    <r>
      <rPr>
        <b/>
        <u/>
        <sz val="10"/>
        <rFont val="Times New Roman"/>
        <family val="1"/>
      </rPr>
      <t>Disclaimer:</t>
    </r>
    <r>
      <rPr>
        <sz val="10"/>
        <rFont val="Times New Roman"/>
        <family val="1"/>
      </rPr>
      <t xml:space="preserve"> This E-Newsletter is meant for the sole purpose of creating awareness and must not be used as a guide for taking or recommending any action or decision, commercial or otherwise. The reader must do his/ her own research or seek professional advice if he/she intends to take any action or decision in any matter covered in this E-Newsletter. 
</t>
    </r>
  </si>
  <si>
    <t>Value 
(₹ crore)</t>
  </si>
  <si>
    <t>CoC decided to liquidate the CD during CIRP 
(u/s 33(2))</t>
  </si>
  <si>
    <t>AA did not receive any resolution plan for approval 
(u/s 33(1)(a))</t>
  </si>
  <si>
    <t>AA rejected the resolution plan for non-compliance with the requirements 
(u/s 33(1)(b))</t>
  </si>
  <si>
    <t>CD contravened provisions of resolution plan 
(u/s 33(3))</t>
  </si>
  <si>
    <t>≤ ₹ 1 crore</t>
  </si>
  <si>
    <t>&gt; ₹ 1 crore ≤ ₹ 10 crore</t>
  </si>
  <si>
    <t>&gt; ₹ 10 crore  ≤ ₹ 50 crore</t>
  </si>
  <si>
    <t>&gt; ₹ 50 crore ≤ ₹ 100 crore</t>
  </si>
  <si>
    <t>&gt; ₹ 100 crore  ≤ ₹ 1000 crore</t>
  </si>
  <si>
    <t>&gt; ₹ 1000 crore</t>
  </si>
  <si>
    <t>Activities by IPAs</t>
  </si>
  <si>
    <t>Jul - Sep, 2021</t>
  </si>
  <si>
    <t>≤ 30</t>
  </si>
  <si>
    <t>Sep, 2021</t>
  </si>
  <si>
    <t>As on Sep 21</t>
  </si>
  <si>
    <t>Closure by</t>
  </si>
  <si>
    <t>Oct-Dec, 2021</t>
  </si>
  <si>
    <t>Dec,2021</t>
  </si>
  <si>
    <t>As on Dec 21</t>
  </si>
  <si>
    <t>As on June 21</t>
  </si>
  <si>
    <t>NA: Not Available </t>
  </si>
  <si>
    <r>
      <t xml:space="preserve">Value of records authenticated
</t>
    </r>
    <r>
      <rPr>
        <b/>
        <i/>
        <sz val="10"/>
        <color theme="0"/>
        <rFont val="Times New Roman"/>
        <family val="1"/>
      </rPr>
      <t>(Amt. in ₹ lakh crore)</t>
    </r>
  </si>
  <si>
    <t>Go To Table of Contents</t>
  </si>
  <si>
    <t>Age Group 
(in years)</t>
  </si>
  <si>
    <t>2021 - 22</t>
  </si>
  <si>
    <t>Sl. No</t>
  </si>
  <si>
    <t>Nature of transactions</t>
  </si>
  <si>
    <t>Applications Filed</t>
  </si>
  <si>
    <t>Applications Disposed</t>
  </si>
  <si>
    <t>Number of transactions</t>
  </si>
  <si>
    <t>Amount involved</t>
  </si>
  <si>
    <t>Preferential</t>
  </si>
  <si>
    <t>Undervalued</t>
  </si>
  <si>
    <t>Fraudulent</t>
  </si>
  <si>
    <t>Extortionate</t>
  </si>
  <si>
    <t>-</t>
  </si>
  <si>
    <t>Combination</t>
  </si>
  <si>
    <t xml:space="preserve"> -</t>
  </si>
  <si>
    <t>Details of Avoidance Applications and Disposal</t>
  </si>
  <si>
    <t>Failing to Meet Eligibility Norms</t>
  </si>
  <si>
    <t>CIRPs Yielding Resolution Plans</t>
  </si>
  <si>
    <t>9, 10</t>
  </si>
  <si>
    <t>Status of filed applications for initiation of insolvency resolution process of personal guarantors</t>
  </si>
  <si>
    <t>Note: This excludes four cases wherein applications filed by RBI were admitted u/s 227 of the Code.</t>
  </si>
  <si>
    <t>Realisation by creditors as % of Liquidation Value</t>
  </si>
  <si>
    <t>Realisation by creditors as % of their Claims</t>
  </si>
  <si>
    <t xml:space="preserve">Total Admitted Claims </t>
  </si>
  <si>
    <t>Final Report submitted</t>
  </si>
  <si>
    <t>Details of Closed Liquidations</t>
  </si>
  <si>
    <t>Before appointment of RP</t>
  </si>
  <si>
    <t>No. of applications filed</t>
  </si>
  <si>
    <t>No. of Applications withdrawn</t>
  </si>
  <si>
    <t>No. of Applications dismissed/ rejected</t>
  </si>
  <si>
    <t>After appointment of RP</t>
  </si>
  <si>
    <t>No. of cases Admitted</t>
  </si>
  <si>
    <t># Registration with validity of six months. These registrations expired by June 30, 2017.</t>
  </si>
  <si>
    <t>Assessors and Registered Valuers foundation</t>
  </si>
  <si>
    <t>IIV India Registered Valuers Foundation</t>
  </si>
  <si>
    <t>Amount (in ₹ crore)</t>
  </si>
  <si>
    <t>Admitted Claims</t>
  </si>
  <si>
    <t>Fair Value</t>
  </si>
  <si>
    <t>CDs</t>
  </si>
  <si>
    <t>Total (Individual)</t>
  </si>
  <si>
    <t>Total (IPE as IP)</t>
  </si>
  <si>
    <t>Total*</t>
  </si>
  <si>
    <t>Average CPE hours</t>
  </si>
  <si>
    <t>per registered IP</t>
  </si>
  <si>
    <t xml:space="preserve"> RVO Estate Managers and Appraisers Foundation</t>
  </si>
  <si>
    <t>Amount of Claims Admitted (₹ crore)</t>
  </si>
  <si>
    <t>Paid-up capital*</t>
  </si>
  <si>
    <t>No. of cases where RPs have been appointed*</t>
  </si>
  <si>
    <t>IIIP ICAI</t>
  </si>
  <si>
    <t>2022 - 23</t>
  </si>
  <si>
    <t>FiSPs</t>
  </si>
  <si>
    <t>No. of Cases</t>
  </si>
  <si>
    <t>Resolution plans approved</t>
  </si>
  <si>
    <r>
      <t xml:space="preserve">(Amount in </t>
    </r>
    <r>
      <rPr>
        <i/>
        <sz val="10"/>
        <color theme="1"/>
        <rFont val="Times New Roman"/>
        <family val="1"/>
      </rPr>
      <t>₹</t>
    </r>
    <r>
      <rPr>
        <i/>
        <sz val="10"/>
        <color rgb="FF000000"/>
        <rFont val="Times New Roman"/>
        <family val="1"/>
      </rPr>
      <t xml:space="preserve"> lakh crore)</t>
    </r>
  </si>
  <si>
    <t>***</t>
  </si>
  <si>
    <t>As on March, 2023</t>
  </si>
  <si>
    <t>Srei Equipment Finance Limited</t>
  </si>
  <si>
    <t>Srei Infrastructure Finance Limited</t>
  </si>
  <si>
    <t>2017 – 18</t>
  </si>
  <si>
    <t>2018 – 19</t>
  </si>
  <si>
    <t>2019 – 20</t>
  </si>
  <si>
    <t>2020 – 21</t>
  </si>
  <si>
    <t>2021 – 22</t>
  </si>
  <si>
    <t>2022 – 23</t>
  </si>
  <si>
    <t>Liquidations for which Final Reports submitted</t>
  </si>
  <si>
    <t>Ahmedabad</t>
  </si>
  <si>
    <t>Kolkata</t>
  </si>
  <si>
    <t>Note: Registration of 4 RVs have since been cancelled.</t>
  </si>
  <si>
    <t>Ongoing processes</t>
  </si>
  <si>
    <t>Resolution Applicant</t>
  </si>
  <si>
    <t>Amount Admitted</t>
  </si>
  <si>
    <t>Amount Realized</t>
  </si>
  <si>
    <t>Realisation as % of Liquidation value</t>
  </si>
  <si>
    <t>Name of FiSP</t>
  </si>
  <si>
    <t>Claims of Financial Creditors Dealt Under Resolution</t>
  </si>
  <si>
    <t>Dewan Housing Finance Corporation Ltd</t>
  </si>
  <si>
    <t>Piramal Capital &amp; Housing Finance Limited</t>
  </si>
  <si>
    <t>National Asset Reconstruction Company Limited</t>
  </si>
  <si>
    <t>Sl.</t>
  </si>
  <si>
    <t>Realization as
% of admitted claims</t>
  </si>
  <si>
    <t>Mode of Closure of Liquidation Processes</t>
  </si>
  <si>
    <t>Details of resolution plans approved for FiSPs</t>
  </si>
  <si>
    <t>Ratio of Resolution and Liquidation orders</t>
  </si>
  <si>
    <t>2023 - 24</t>
  </si>
  <si>
    <t>Name of the CD</t>
  </si>
  <si>
    <t>Date of admission</t>
  </si>
  <si>
    <t>Name of the NCLT Bench</t>
  </si>
  <si>
    <t>Kethos Tiles Private Limited</t>
  </si>
  <si>
    <t>Shreemati Fashions Private Limited</t>
  </si>
  <si>
    <t>Kratos Energy &amp; Infrastructure Limited</t>
  </si>
  <si>
    <t>Resolution cases</t>
  </si>
  <si>
    <t>Liquidation cases</t>
  </si>
  <si>
    <t>Ratio</t>
  </si>
  <si>
    <t>Details of Voluntary Liquidations (Excluding Withdrawals)</t>
  </si>
  <si>
    <t>Reliance Capital Ltd</t>
  </si>
  <si>
    <t xml:space="preserve"> NA </t>
  </si>
  <si>
    <t>IndusInd International Holdings Limited</t>
  </si>
  <si>
    <t>As on March, 2024</t>
  </si>
  <si>
    <t>Apr - Jun, 2024</t>
  </si>
  <si>
    <t>Apr – Jun, 2024</t>
  </si>
  <si>
    <t xml:space="preserve">        Closed by Going Concern Sale</t>
  </si>
  <si>
    <t xml:space="preserve">        Closed by Compromise / Arrangement</t>
  </si>
  <si>
    <t>Total Closed cases (A+B+C)</t>
  </si>
  <si>
    <t>Amount ordered to be clawed back</t>
  </si>
  <si>
    <t>2023 – 24</t>
  </si>
  <si>
    <t xml:space="preserve">2022 – 23 </t>
  </si>
  <si>
    <t>Rg Residency Private Limited</t>
  </si>
  <si>
    <t>17-18</t>
  </si>
  <si>
    <t>18-19</t>
  </si>
  <si>
    <t>19-20</t>
  </si>
  <si>
    <t>20-21</t>
  </si>
  <si>
    <t>21-22</t>
  </si>
  <si>
    <t>22-23</t>
  </si>
  <si>
    <t>23-24</t>
  </si>
  <si>
    <t>* This includes the admitted cases and cases which are withdrawn or dismissed or rejected after appointment of RP.</t>
  </si>
  <si>
    <t>Grand Total</t>
  </si>
  <si>
    <t xml:space="preserve">2016 - 17 (Nov – Dec) # </t>
  </si>
  <si>
    <t>2016 - 17 (Jan – Mar)</t>
  </si>
  <si>
    <t xml:space="preserve">2023 – 24 </t>
  </si>
  <si>
    <t>IPA of ICMAI</t>
  </si>
  <si>
    <t xml:space="preserve">Note: Registration of 4 RVs have since been cancelled.
NA signifies that the RVO is not recognised for that asset class.
*The RVO has merged with IOV Registered Valuers Foundation and the transfer of membership of members is under process. </t>
  </si>
  <si>
    <t>PGIP Qualified</t>
  </si>
  <si>
    <r>
      <rPr>
        <b/>
        <sz val="10"/>
        <color theme="1"/>
        <rFont val="Times New Roman"/>
        <family val="1"/>
      </rPr>
      <t xml:space="preserve">In case of query, please contact: 
</t>
    </r>
    <r>
      <rPr>
        <sz val="10"/>
        <color theme="1"/>
        <rFont val="Times New Roman"/>
        <family val="1"/>
      </rPr>
      <t xml:space="preserve">
Board Secretariat Division
Insolvency and Bankruptcy Board of India
7th Floor, Mayur Bhawan, Shankar Market, Connaught Circus, New Delhi -110001.
Email: medha.shekar@ibbi.gov.in </t>
    </r>
  </si>
  <si>
    <t>July – Sept, 2024</t>
  </si>
  <si>
    <t>July - Sept, 2024</t>
  </si>
  <si>
    <t xml:space="preserve">Sl. No. </t>
  </si>
  <si>
    <t>Name of Corporate Debtor</t>
  </si>
  <si>
    <t>Defunct (Yes / No)</t>
  </si>
  <si>
    <t>Realisable Value as % of</t>
  </si>
  <si>
    <t>Total Realisable Amount by Claimants</t>
  </si>
  <si>
    <t>03.05.2024</t>
  </si>
  <si>
    <t>13.08.2024</t>
  </si>
  <si>
    <t>05.09.2024</t>
  </si>
  <si>
    <t>23.09.2024</t>
  </si>
  <si>
    <t>20.12.2023</t>
  </si>
  <si>
    <t>28.06.2024</t>
  </si>
  <si>
    <t>Date of Order of Dissolution/ Closure</t>
  </si>
  <si>
    <t>30.09.2023</t>
  </si>
  <si>
    <t>06.12.2023</t>
  </si>
  <si>
    <t>16.04.2024</t>
  </si>
  <si>
    <t>1.        </t>
  </si>
  <si>
    <t>2.        </t>
  </si>
  <si>
    <t>3.        </t>
  </si>
  <si>
    <t>4.        </t>
  </si>
  <si>
    <t>5.        </t>
  </si>
  <si>
    <r>
      <rPr>
        <sz val="9"/>
        <color theme="1"/>
        <rFont val="Times New Roman"/>
        <family val="1"/>
      </rPr>
      <t>*In the matter of Jaypee Infra, possession of 758 acres out of total 858 acres of land was given back to the CD. The 858 acres of land was earlier valued at ₹ 5500 crore.</t>
    </r>
    <r>
      <rPr>
        <sz val="10"/>
        <color theme="1"/>
        <rFont val="Times New Roman"/>
        <family val="1"/>
      </rPr>
      <t xml:space="preserve">
</t>
    </r>
  </si>
  <si>
    <t>Average Time taken for order of Liquidation</t>
  </si>
  <si>
    <t>Oct - Dec, 2024</t>
  </si>
  <si>
    <t>April – December, 2024</t>
  </si>
  <si>
    <t>01.10.2024</t>
  </si>
  <si>
    <t>16.10.2024</t>
  </si>
  <si>
    <t>30.10.2024</t>
  </si>
  <si>
    <t>18.10.2024</t>
  </si>
  <si>
    <t>21.11.2023</t>
  </si>
  <si>
    <t>23.10.2024</t>
  </si>
  <si>
    <t>14.11.2024</t>
  </si>
  <si>
    <t>15.12.2022</t>
  </si>
  <si>
    <t>17.03.2023</t>
  </si>
  <si>
    <t>25.09.2023</t>
  </si>
  <si>
    <t>09.12.2024</t>
  </si>
  <si>
    <t>09.02.2023</t>
  </si>
  <si>
    <t>12.09.2023</t>
  </si>
  <si>
    <t>20.12.2024</t>
  </si>
  <si>
    <t>12.12.2024</t>
  </si>
  <si>
    <t>18.12.2024</t>
  </si>
  <si>
    <t>06.06.2023</t>
  </si>
  <si>
    <t>19.12.2024</t>
  </si>
  <si>
    <t>27.09.2023</t>
  </si>
  <si>
    <t>15.09.2023</t>
  </si>
  <si>
    <t>12.01.2024</t>
  </si>
  <si>
    <t>31.03.2023</t>
  </si>
  <si>
    <t xml:space="preserve">Notes: </t>
  </si>
  <si>
    <t>04.12.2024</t>
  </si>
  <si>
    <t>28.06.2023</t>
  </si>
  <si>
    <t>05.03.2021</t>
  </si>
  <si>
    <t>13.11.2024</t>
  </si>
  <si>
    <t>17.10.2024</t>
  </si>
  <si>
    <t>09.08.2019</t>
  </si>
  <si>
    <t>19.11.2024</t>
  </si>
  <si>
    <t>11.10.2024</t>
  </si>
  <si>
    <t>26.11.2024</t>
  </si>
  <si>
    <t>03.04.2024</t>
  </si>
  <si>
    <t>Note: '-' means no value; *Claims pertain to CIRP period</t>
  </si>
  <si>
    <t xml:space="preserve">0 means an amount below two decimals </t>
  </si>
  <si>
    <t>$ indicates sale as going concern</t>
  </si>
  <si>
    <t>NA means Not Applicable</t>
  </si>
  <si>
    <t>Oct- Dec, 2024</t>
  </si>
  <si>
    <t>1274 Liquidations where Final Report Submitted*</t>
  </si>
  <si>
    <t>Ongoing 1433 Liquidations**</t>
  </si>
  <si>
    <t>Notes:
* Paid up capital is not available in case of eleven companies as they are limited by guarantee companies where there exist no shareholders and paid-up capital.
** Data of 5 Final Report cases is awaited.
*** For ongoing liquidations, data is not available
# Assets of 373 cases are available.</t>
  </si>
  <si>
    <t>Part A: For Prior Period (Till September 2024)</t>
  </si>
  <si>
    <t>22.01.2024</t>
  </si>
  <si>
    <t>28.11.2024</t>
  </si>
  <si>
    <t>22.03.2024</t>
  </si>
  <si>
    <t>19.02.2024</t>
  </si>
  <si>
    <t>28.02.2024</t>
  </si>
  <si>
    <t>Notes: '0' means an amount below two decimals;
 '-' means no value
# Data awaited</t>
  </si>
  <si>
    <t>Note: The data are provisional. These are revised on a continuous basis as further information is received.
Debt data not available in 633 cases.</t>
  </si>
  <si>
    <t>IOV: IOV Registered Valuers Foundation</t>
  </si>
  <si>
    <t>ICSI: ICSI Registered Valuers Organisation</t>
  </si>
  <si>
    <t>ICMAI: ICMAI Registered Valuers Organisation</t>
  </si>
  <si>
    <t>ICAI: ICAI Registered Valuers Organisation</t>
  </si>
  <si>
    <t>PVAI: PVAI Valuation Professional Organisation</t>
  </si>
  <si>
    <t>CVSRTA: CVSRTA Registered Valuers Association</t>
  </si>
  <si>
    <t>CEV: CEV Integral Appraisers Foundation</t>
  </si>
  <si>
    <t>DJF: Divya Jyoti Foundation</t>
  </si>
  <si>
    <t>IBVA: International Business Valuers Association</t>
  </si>
  <si>
    <t>AIVA: All India Valuers Association</t>
  </si>
  <si>
    <t>AaRVF: Assessors and Registered Valuers foundation</t>
  </si>
  <si>
    <t>ACVA: Association of Certified Valuators and Analysts*</t>
  </si>
  <si>
    <t>Jul-Sep, 2024</t>
  </si>
  <si>
    <t>6434.16 *</t>
  </si>
  <si>
    <t>Year-wise and Stakeholder-wise Initiation of CIRPs</t>
  </si>
  <si>
    <t>This E-Newsletter includes the tables, charts, and underlying data from the Quarterly Newsletter of Insolvency and Bankrupty Board of India, January- March, 2025, Vol. 34. When using the data, please refer to the Insolvency and Banruptcy News, January- March, 2025, Vol. 34.</t>
  </si>
  <si>
    <t>Jan-Mar,2025</t>
  </si>
  <si>
    <t>Note: These CIRPs are in respect of 7032 CDs.
This excludes 1 CD which has moved directly from Board for Industrial and Financial Reconstruction (BIFR) to resolution.
Source: Compilation from website of the NCLT and filing by IPs.</t>
  </si>
  <si>
    <t xml:space="preserve">Jan-Mar, 2025 </t>
  </si>
  <si>
    <t>Jan - Mar, 2025</t>
  </si>
  <si>
    <t>Reason for Withdrawal*</t>
  </si>
  <si>
    <t>Full settlement with the applicant</t>
  </si>
  <si>
    <t>Full settlement with other creditors</t>
  </si>
  <si>
    <t>Agreement to settle in future</t>
  </si>
  <si>
    <t>Other settlements with creditors</t>
  </si>
  <si>
    <t xml:space="preserve">      Closed by Dissolution</t>
  </si>
  <si>
    <t xml:space="preserve">      Closed by Going Concern Sale</t>
  </si>
  <si>
    <t xml:space="preserve">      Compromise / Arrangement</t>
  </si>
  <si>
    <t>&gt;Two years</t>
  </si>
  <si>
    <t>CoC decided to liquidate the CD during CIRP</t>
  </si>
  <si>
    <t>AA did not receive any resolution plan for approval</t>
  </si>
  <si>
    <t>AA rejected the resolution plan for non-compliance with the requirements</t>
  </si>
  <si>
    <t>CD contravened provisions of resolution plan</t>
  </si>
  <si>
    <t>Closure:</t>
  </si>
  <si>
    <t xml:space="preserve">     Withdrawn under section 12A</t>
  </si>
  <si>
    <t xml:space="preserve">     Closed on appeal or review or settled</t>
  </si>
  <si>
    <t xml:space="preserve">     Resolution plans approved</t>
  </si>
  <si>
    <t>Ongoing CIRP cases</t>
  </si>
  <si>
    <t>Table 1: Details of CIRP cases as on March 31, 2025</t>
  </si>
  <si>
    <t xml:space="preserve">     Liquidation orders passed</t>
  </si>
  <si>
    <t>Note: This excludes 1 CD which has moved directly from Board for Industrial and Financial Reconstruction (BIFR) to resolution.</t>
  </si>
  <si>
    <t>Source: Compilation from website of the NCLT and filing by IPs.</t>
  </si>
  <si>
    <t>Jan-Mar, 2025</t>
  </si>
  <si>
    <t>January-March, 2025</t>
  </si>
  <si>
    <t>Fortuna Buildcon India Private Limited</t>
  </si>
  <si>
    <t>Premier Futsal Management Private Limited</t>
  </si>
  <si>
    <t>31.01.2020</t>
  </si>
  <si>
    <t xml:space="preserve">Ajanta Offset And Packaging Limited </t>
  </si>
  <si>
    <t>04.02.2020</t>
  </si>
  <si>
    <t>Shree Aasharaya Infra-Con Limited</t>
  </si>
  <si>
    <t>06.04.2021</t>
  </si>
  <si>
    <t>Kanel Industries Limited</t>
  </si>
  <si>
    <t>03.12.2021</t>
  </si>
  <si>
    <t>Pratishtha Dairy Farms Private Limited</t>
  </si>
  <si>
    <t>11.08.2021</t>
  </si>
  <si>
    <t>- </t>
  </si>
  <si>
    <t xml:space="preserve">Sangeeta Tex Dyes Private Limited </t>
  </si>
  <si>
    <t>29.01.2020</t>
  </si>
  <si>
    <t>20.07.2022</t>
  </si>
  <si>
    <t>Duncans Industries Limited</t>
  </si>
  <si>
    <t>05.03.2020</t>
  </si>
  <si>
    <t>Anil Mega Food Park Private Limited</t>
  </si>
  <si>
    <t>29.01.2021</t>
  </si>
  <si>
    <t>G R Multi Flex Packaging Private Limited</t>
  </si>
  <si>
    <t>19.09.2022</t>
  </si>
  <si>
    <t>Anderson Printing House Pvt Ltd</t>
  </si>
  <si>
    <t>07.11.2022</t>
  </si>
  <si>
    <t>26.06.2024</t>
  </si>
  <si>
    <t>Sps Autotubes Private Limited</t>
  </si>
  <si>
    <t>Part A: Reported for Prior Period (Till December, 2024)</t>
  </si>
  <si>
    <t>Hamsini Foundations Private Limited</t>
  </si>
  <si>
    <t>12.03.2019</t>
  </si>
  <si>
    <t>21.01.2025</t>
  </si>
  <si>
    <t>Avani Towers Private Limited</t>
  </si>
  <si>
    <t>15.10.2019</t>
  </si>
  <si>
    <t>03.01.2025</t>
  </si>
  <si>
    <t>Latakisan Infra Private Limited</t>
  </si>
  <si>
    <t>06.11.2019</t>
  </si>
  <si>
    <t>07.01.2025</t>
  </si>
  <si>
    <t>Circar Jute Mills Private Limited</t>
  </si>
  <si>
    <t>04.04.2022</t>
  </si>
  <si>
    <t>16.01.2025</t>
  </si>
  <si>
    <t>Rki Builders Private Limited</t>
  </si>
  <si>
    <t>08.12.2022</t>
  </si>
  <si>
    <t>29.01.2025</t>
  </si>
  <si>
    <t>Feno Plast Limited</t>
  </si>
  <si>
    <t>07.02.2023</t>
  </si>
  <si>
    <t>22.01.2025</t>
  </si>
  <si>
    <t>Parenteral Drugs (India) Limited</t>
  </si>
  <si>
    <t>Fairdeal Multifilament Private Limited</t>
  </si>
  <si>
    <t>21.02.2023</t>
  </si>
  <si>
    <t>03.02.2025</t>
  </si>
  <si>
    <t>Grey'S Exim Private Limited</t>
  </si>
  <si>
    <t>27.06.2023</t>
  </si>
  <si>
    <t>Dreamvalley Projects Private Limited</t>
  </si>
  <si>
    <t>18.07.2023</t>
  </si>
  <si>
    <t>02.01.2025</t>
  </si>
  <si>
    <t>Rite Builtec Private Limited</t>
  </si>
  <si>
    <t>25.08.2023</t>
  </si>
  <si>
    <t>Purulia Metal Casting Private Limited</t>
  </si>
  <si>
    <t>18.10.2023</t>
  </si>
  <si>
    <t>Inox Tubes Private Limited</t>
  </si>
  <si>
    <t>10.11.2023</t>
  </si>
  <si>
    <t>Varutha Developers Private Limited</t>
  </si>
  <si>
    <t>Helios Photo Voltaic Limited</t>
  </si>
  <si>
    <t>11.01.2024</t>
  </si>
  <si>
    <t>Spectrum Aero Private Limited</t>
  </si>
  <si>
    <t>11.03.2024</t>
  </si>
  <si>
    <t>20.01.2025</t>
  </si>
  <si>
    <t>Truevalue Engineering Private Limited</t>
  </si>
  <si>
    <t>10.01.2025</t>
  </si>
  <si>
    <t>KSK Mahanadi Power Company Limited</t>
  </si>
  <si>
    <t>03.10.2019</t>
  </si>
  <si>
    <t>13.02.2025</t>
  </si>
  <si>
    <t>Leo Meridian Infrastructure Projects And Hotels Limited</t>
  </si>
  <si>
    <t>09.04.2019</t>
  </si>
  <si>
    <t>25.02.2025</t>
  </si>
  <si>
    <t xml:space="preserve">Rcbs Realty Private Limited </t>
  </si>
  <si>
    <t>13.12.2019</t>
  </si>
  <si>
    <t>08.01.2025</t>
  </si>
  <si>
    <t>Bharatiya Vaidya Vidhan Limited</t>
  </si>
  <si>
    <t>29.11.2022</t>
  </si>
  <si>
    <t>30.01.2025</t>
  </si>
  <si>
    <t>United News Of India</t>
  </si>
  <si>
    <t>19.05.2023</t>
  </si>
  <si>
    <t>12.02.2025</t>
  </si>
  <si>
    <t>Reliance Big Private Limited</t>
  </si>
  <si>
    <t>18.08.2023</t>
  </si>
  <si>
    <t>18.02.2025</t>
  </si>
  <si>
    <t>Vidhant Realty Private Limited</t>
  </si>
  <si>
    <t>19.02.2025</t>
  </si>
  <si>
    <t>Reward Real Estate Company Limited</t>
  </si>
  <si>
    <t>05.12.2023</t>
  </si>
  <si>
    <t>Connect Wind (India) Private Limited</t>
  </si>
  <si>
    <t>01.03.2024</t>
  </si>
  <si>
    <t>21.02.2025</t>
  </si>
  <si>
    <t>Snehanjali and S.B. Developers Private Limited</t>
  </si>
  <si>
    <t>07.03.2024</t>
  </si>
  <si>
    <t>Bionext Pharma Private Limited</t>
  </si>
  <si>
    <t>20.03.2024</t>
  </si>
  <si>
    <t>Spica Metfab Solutions India Private Limited</t>
  </si>
  <si>
    <t>04.10.2023</t>
  </si>
  <si>
    <t>Alka India Limited</t>
  </si>
  <si>
    <t>18.12.2023</t>
  </si>
  <si>
    <t>07.02.2025</t>
  </si>
  <si>
    <t>Universal Buildwell Private Limited</t>
  </si>
  <si>
    <t>03.07.2018</t>
  </si>
  <si>
    <t>07.03.2025</t>
  </si>
  <si>
    <t>Nav Jyoti Agro Foods Private Limited</t>
  </si>
  <si>
    <t>12.02.2019</t>
  </si>
  <si>
    <t>21.03.2025</t>
  </si>
  <si>
    <t>Kdj Holidayscapes And Resorts Limited</t>
  </si>
  <si>
    <t>23.09.2019</t>
  </si>
  <si>
    <t>04.03.2025</t>
  </si>
  <si>
    <t>Neerajakshi Iron &amp; Steel Private Limited</t>
  </si>
  <si>
    <t>27.09.2019</t>
  </si>
  <si>
    <t>25.03.2025</t>
  </si>
  <si>
    <t xml:space="preserve">J P Engineers Private Limited </t>
  </si>
  <si>
    <t>26.02.2020</t>
  </si>
  <si>
    <t>18.03.2025</t>
  </si>
  <si>
    <t>Renu Residency Private Limited</t>
  </si>
  <si>
    <t>12.02.2021</t>
  </si>
  <si>
    <t>20.03.2025</t>
  </si>
  <si>
    <t>Prince Swr Systems Private Limited</t>
  </si>
  <si>
    <t>16.04.2021</t>
  </si>
  <si>
    <t>27.03.2025</t>
  </si>
  <si>
    <t>Cane Agro Energy (India) Limited</t>
  </si>
  <si>
    <t>30.04.2021</t>
  </si>
  <si>
    <t>24.03.2025</t>
  </si>
  <si>
    <t>Neptune Developers Limited</t>
  </si>
  <si>
    <t>16.07.2021</t>
  </si>
  <si>
    <t>K V Aromatics Private Limited</t>
  </si>
  <si>
    <t>15.03.2022</t>
  </si>
  <si>
    <t>12.03.2025</t>
  </si>
  <si>
    <t>Franco Leone Limited</t>
  </si>
  <si>
    <t>09.05.2022</t>
  </si>
  <si>
    <t>Peri Nitrates Private Limited</t>
  </si>
  <si>
    <t>06.09.2022</t>
  </si>
  <si>
    <t>Pg Advertising Private Limited</t>
  </si>
  <si>
    <t>18.10.2022</t>
  </si>
  <si>
    <t>Reform Ferro Cast Limited</t>
  </si>
  <si>
    <t>21.11.2022</t>
  </si>
  <si>
    <t>Oasis Ceramics Private Limited</t>
  </si>
  <si>
    <t>19.12.2022</t>
  </si>
  <si>
    <t>Emi Infrastructure Private Limited</t>
  </si>
  <si>
    <t>01.02.2023</t>
  </si>
  <si>
    <t>05.02.2025</t>
  </si>
  <si>
    <t>Pannageshwar Sugar Mills Limited</t>
  </si>
  <si>
    <t>12.05.2023</t>
  </si>
  <si>
    <t>26.03.2025</t>
  </si>
  <si>
    <t>Manjeera Retail Holdings Private Limited</t>
  </si>
  <si>
    <t>Manjeera Constructions Limited</t>
  </si>
  <si>
    <t>Reliance Infrastructure Consulting &amp; Engineers Private Limited</t>
  </si>
  <si>
    <t>08.09.2023</t>
  </si>
  <si>
    <t>11.03.2025</t>
  </si>
  <si>
    <t>Aanchal Ispat Limited</t>
  </si>
  <si>
    <t>Dev Versha Publication Private Limited</t>
  </si>
  <si>
    <t>26.09.2023</t>
  </si>
  <si>
    <t>Gvk Gautami Power Limited</t>
  </si>
  <si>
    <t>20.10.2023</t>
  </si>
  <si>
    <t>06.03.2025</t>
  </si>
  <si>
    <t>Roysons Ceramics Private Limited</t>
  </si>
  <si>
    <t>09.11.2023</t>
  </si>
  <si>
    <t>Metishtech Fabricators Private Limited</t>
  </si>
  <si>
    <t>01.11.2023</t>
  </si>
  <si>
    <t>28.03.2025</t>
  </si>
  <si>
    <t>Om Shree Ganesh Containers Private Limited</t>
  </si>
  <si>
    <t>03.03.2025</t>
  </si>
  <si>
    <t>Viksit Engineering Ltd</t>
  </si>
  <si>
    <t>08.12.2023</t>
  </si>
  <si>
    <t>11.02.2025</t>
  </si>
  <si>
    <t>Associated Composite Materials Private Limited</t>
  </si>
  <si>
    <t>Virgo Cements Limited</t>
  </si>
  <si>
    <t>11.12.2023</t>
  </si>
  <si>
    <t>Hbs Auto And Anc Sez Private Limited</t>
  </si>
  <si>
    <t>02.01.2024</t>
  </si>
  <si>
    <t>Cardpro Solutions Private Limited</t>
  </si>
  <si>
    <t>16.02.2024</t>
  </si>
  <si>
    <t>Goodhealth Industries Private Limited</t>
  </si>
  <si>
    <t>02.04.2024</t>
  </si>
  <si>
    <t>05.03.2025</t>
  </si>
  <si>
    <t>Siddhi Agro Foods Private Limited</t>
  </si>
  <si>
    <t>Dharma Extrusions Private Limited</t>
  </si>
  <si>
    <t>Nibula Print And Pack Private Limited</t>
  </si>
  <si>
    <t>11.12.2018</t>
  </si>
  <si>
    <t>Stera Engineering (India) Private Limited</t>
  </si>
  <si>
    <t>Infiniti Metal Products India Limited</t>
  </si>
  <si>
    <t>Shraman Estates Private Limited</t>
  </si>
  <si>
    <t>23.01.2023</t>
  </si>
  <si>
    <t>Aqua Electronics &amp; Solutions Private Limited</t>
  </si>
  <si>
    <t>01.04.2024</t>
  </si>
  <si>
    <t>17.03.2025</t>
  </si>
  <si>
    <t>Parivartan Buildcon Private Limited</t>
  </si>
  <si>
    <t>Total (Till March, 2025)</t>
  </si>
  <si>
    <t>Total (January-March, 2025)</t>
  </si>
  <si>
    <t>1. In 1194 resolved CDs, 200 applications in respect of avoidance transactions to the tune of Rs.  1.13 lakh crore have been pending before AA.</t>
  </si>
  <si>
    <t>2. CIRPs in 37 matters which yielded resolution plans and were reported earlier in this table have since moved into liquidation. The CIRPs have restarted in 29 cases and CIRPs in 3 matters, where liquidation orders were passed earlier, have yielded resolution plans.</t>
  </si>
  <si>
    <t xml:space="preserve">3. During the quarter, there are 15 CIRPs where the realisable value was less than the liquidation value of the CD. While realisable value is significantly influenced by the value of asset of the CD while entering the resolution process and time taken for resolution, it is also the outcome of a market determined price discovery process and commercial wisdom of the CoC.	</t>
  </si>
  <si>
    <t>* Based on 1082 cases where fair value has been estimated.	
NA: Not available</t>
  </si>
  <si>
    <t>Part B: For January-March, 2025</t>
  </si>
  <si>
    <t>CIRP cases (Admitted Claims &gt; Rs. 1,000 crore)</t>
  </si>
  <si>
    <t>Realisation by creditors</t>
  </si>
  <si>
    <t>Realisation by creditors as % of Admitted Claims</t>
  </si>
  <si>
    <t>Till December, 2024</t>
  </si>
  <si>
    <t>Total as on March 31, 2025</t>
  </si>
  <si>
    <t xml:space="preserve">        Closed by Dissolution</t>
  </si>
  <si>
    <t xml:space="preserve">        Total Admitted Claims (In Rs. crore)</t>
  </si>
  <si>
    <t xml:space="preserve">        Liquidation Value (In Rs. crore)</t>
  </si>
  <si>
    <t xml:space="preserve">       Total Realisation (In Rs. crore)</t>
  </si>
  <si>
    <t>Till Dec, 2024</t>
  </si>
  <si>
    <t>This excludes 44 cases where liquidation order has been set aside by NCLT / NCLAT / HC / SC</t>
  </si>
  <si>
    <t>Indradev Goods Private Limited</t>
  </si>
  <si>
    <t>08.11.2021</t>
  </si>
  <si>
    <t>18.05.2022</t>
  </si>
  <si>
    <t>Megafin Securities Limited</t>
  </si>
  <si>
    <t>09.01.2024</t>
  </si>
  <si>
    <t>Coronet Properties And Investments Private Limited</t>
  </si>
  <si>
    <t>Perpetual Capital and Servicing Private Limited</t>
  </si>
  <si>
    <t>22.05.2024</t>
  </si>
  <si>
    <t>Icoat Projects Pvt. Ltd.$</t>
  </si>
  <si>
    <t>26.05.2023</t>
  </si>
  <si>
    <t>14.06.2024</t>
  </si>
  <si>
    <t>Gorgeous Skin Private Limited</t>
  </si>
  <si>
    <t>08.08.2024</t>
  </si>
  <si>
    <t>United Chloro-Paraffins Private Limited</t>
  </si>
  <si>
    <t>19.07.2019</t>
  </si>
  <si>
    <t>Worlds Window Trading Private Limited</t>
  </si>
  <si>
    <t>19.09.2024</t>
  </si>
  <si>
    <t>Wadhawan Global Hotels And Resorts Private Limited</t>
  </si>
  <si>
    <t>Paharia Textile Mills Private Limited</t>
  </si>
  <si>
    <t>24.09.2024</t>
  </si>
  <si>
    <t>Syntel Infosystems (Nagpur) Private Limited</t>
  </si>
  <si>
    <t>Ramakrishna Homeo Pharmaceuticals Private Limited</t>
  </si>
  <si>
    <t>Kolkata Conductor and Cables Private Limited</t>
  </si>
  <si>
    <t>05.11.2024</t>
  </si>
  <si>
    <t>Smartron India Private Limited</t>
  </si>
  <si>
    <t>Lokesh Secfin Private Limited</t>
  </si>
  <si>
    <t>Tirupati Commodities Impex Private Limited</t>
  </si>
  <si>
    <t>01.10.2019</t>
  </si>
  <si>
    <t>Ellenbarrie Exim Limited</t>
  </si>
  <si>
    <t>Kaushal Silk Mills Private Limited</t>
  </si>
  <si>
    <t>Tripurari Properties Private Limited</t>
  </si>
  <si>
    <t>20.11.2023</t>
  </si>
  <si>
    <t>10.12.2024</t>
  </si>
  <si>
    <t>Avvas Infotech Pvt Ltd</t>
  </si>
  <si>
    <t>Mahakal Agro Storage And Processing Unit Private Limited$</t>
  </si>
  <si>
    <t>07.08.2023</t>
  </si>
  <si>
    <t>Mansi International Private Limited$</t>
  </si>
  <si>
    <t>08.08.2022</t>
  </si>
  <si>
    <t>EMC Limited$</t>
  </si>
  <si>
    <t>Varad Lifescience Pvt. Ltd.</t>
  </si>
  <si>
    <t>16.03.2021</t>
  </si>
  <si>
    <t>Transstroy Tirupati- Tiruthani- Chennai Tollways Private Limited</t>
  </si>
  <si>
    <t>08.04.2022</t>
  </si>
  <si>
    <t>27.01.2025</t>
  </si>
  <si>
    <t>Maqdoom Moghny Enterprises Pvt. Ltd.</t>
  </si>
  <si>
    <t>14.02.2025</t>
  </si>
  <si>
    <t>Atlantis life Science Pvt. Ltd.</t>
  </si>
  <si>
    <t>17.02.2025</t>
  </si>
  <si>
    <t>Artedz Fabs Limited</t>
  </si>
  <si>
    <t>06.10.2022</t>
  </si>
  <si>
    <t>27.02.2025</t>
  </si>
  <si>
    <t xml:space="preserve">Part B: For January-March, 2025 </t>
  </si>
  <si>
    <t>14343.78#</t>
  </si>
  <si>
    <t>50619.86***</t>
  </si>
  <si>
    <t xml:space="preserve">*Data reconciliation pending in 144 cases
# Inclusive of unclaimed proceeds of Rs.12.97 crore under liquidation.
** Data for other ongoing liquidations is awaited.
***Out of 1384 ongoing cases, liquidation value of only 1240 CDs is available. Liquidation value of 717 CDs taken during liquidation process is Rs.39,513.83 crore and liquidation value of rest of the 523 CDs captured during CIRP is Rs.11106 crore.
</t>
  </si>
  <si>
    <t>3006#</t>
  </si>
  <si>
    <t>Direct Educational Technologies India Private Limited</t>
  </si>
  <si>
    <t>15.06.2020</t>
  </si>
  <si>
    <t>21.04.2021</t>
  </si>
  <si>
    <t>Vantage Buildwell Private Limited</t>
  </si>
  <si>
    <t>26.08.2022</t>
  </si>
  <si>
    <t>14.05.2024</t>
  </si>
  <si>
    <t>Atria Wind Power (An) Private Limited</t>
  </si>
  <si>
    <t>12.12.2022</t>
  </si>
  <si>
    <t>Atria Wind Power (Kr 2) Private Limited</t>
  </si>
  <si>
    <t>Sri Gopal Automobiles Limited</t>
  </si>
  <si>
    <t>09.12.2022</t>
  </si>
  <si>
    <t>Ishi Stock Brokers Private Limited</t>
  </si>
  <si>
    <t>06.01.2024</t>
  </si>
  <si>
    <t>Wdb India Private Limited</t>
  </si>
  <si>
    <t>Suvidha Merchants Private Limited</t>
  </si>
  <si>
    <t>Madhusudan Enterprises Private Limited</t>
  </si>
  <si>
    <t>Convertertec Energy Solutions India Private Limited</t>
  </si>
  <si>
    <t>Dhairya It Advisory Private Limited</t>
  </si>
  <si>
    <t>Part B: For Jan-Mar, 2025</t>
  </si>
  <si>
    <t>Brandshoots Ventures Private Limited</t>
  </si>
  <si>
    <t>22.08.2024</t>
  </si>
  <si>
    <t>01.01.2025</t>
  </si>
  <si>
    <t>Monolithic Investments Private Limited</t>
  </si>
  <si>
    <t>05.06.2022</t>
  </si>
  <si>
    <t>Finclude Capital Private Limited</t>
  </si>
  <si>
    <t>25.08.2022</t>
  </si>
  <si>
    <t>09.01.2025</t>
  </si>
  <si>
    <t>Sherpalo India Advisors Private Limited</t>
  </si>
  <si>
    <t>Genuine Constructions Private Limited</t>
  </si>
  <si>
    <t>09.06.2023</t>
  </si>
  <si>
    <t>Nishrav Trading Private Limited</t>
  </si>
  <si>
    <t>22.11.2019</t>
  </si>
  <si>
    <t>13.01.2025</t>
  </si>
  <si>
    <t>Wallenius Wilhelmsen Solutions Private Limited</t>
  </si>
  <si>
    <t>03.08.2023</t>
  </si>
  <si>
    <t>Oski Technology Private Limited</t>
  </si>
  <si>
    <t>Volon Cyber Security Private Limited</t>
  </si>
  <si>
    <t>02.02.2023</t>
  </si>
  <si>
    <t>Marimba Auto India Private Limited</t>
  </si>
  <si>
    <t>05.10.2023</t>
  </si>
  <si>
    <t>23.01.2025</t>
  </si>
  <si>
    <t xml:space="preserve"> Global Agritech (India) Private Limited </t>
  </si>
  <si>
    <t>30.10.2021</t>
  </si>
  <si>
    <t>28.01.2025</t>
  </si>
  <si>
    <t>Aavas Finserv Limited</t>
  </si>
  <si>
    <t>03.11.2023</t>
  </si>
  <si>
    <t>Airlinks Cargo Private Limited</t>
  </si>
  <si>
    <t>Ritesh Exports Limited</t>
  </si>
  <si>
    <t>02.02.2024</t>
  </si>
  <si>
    <t>31.01.2025</t>
  </si>
  <si>
    <t>Mighty Traders Pvt Ltd</t>
  </si>
  <si>
    <t>31.03.2024</t>
  </si>
  <si>
    <t>Aqui Software Lab Private Limited</t>
  </si>
  <si>
    <t>Q-Das Software Private Limited</t>
  </si>
  <si>
    <t>29.08.2024</t>
  </si>
  <si>
    <t>04.02.2025</t>
  </si>
  <si>
    <t xml:space="preserve"> Saveena Enterprises Private Limited</t>
  </si>
  <si>
    <t>14.05.2022</t>
  </si>
  <si>
    <t>06.02.2025</t>
  </si>
  <si>
    <t>Citrus Processing India Private Limited</t>
  </si>
  <si>
    <t>23.02.2022</t>
  </si>
  <si>
    <t>Gammanet Solutions Private Limited</t>
  </si>
  <si>
    <t>02.12.2022</t>
  </si>
  <si>
    <t>Shree Shakthi Agro Oils Limited</t>
  </si>
  <si>
    <t>15.12.2023</t>
  </si>
  <si>
    <t>Issar Investments (India) Private Limited</t>
  </si>
  <si>
    <t>26.12.2023</t>
  </si>
  <si>
    <t>Elero Motors And Controls Private Limited</t>
  </si>
  <si>
    <t>15.10.2022</t>
  </si>
  <si>
    <t>Csl Apollo Arc Private Limited</t>
  </si>
  <si>
    <t>29.12.2023</t>
  </si>
  <si>
    <t>20.02.2025</t>
  </si>
  <si>
    <t>Baosteel Engineering India Private Limited</t>
  </si>
  <si>
    <t>17.08.2022</t>
  </si>
  <si>
    <t>Hgc Investments Private Limited</t>
  </si>
  <si>
    <t>22.09.2023</t>
  </si>
  <si>
    <t>Shree Jaysurya Steels Private Limited</t>
  </si>
  <si>
    <t>North Bengal Oncology Centre Private Limited</t>
  </si>
  <si>
    <t>Kaizen Institute (India) Private Limited</t>
  </si>
  <si>
    <t>02.12.2023</t>
  </si>
  <si>
    <t>24.02.2025</t>
  </si>
  <si>
    <t>Nomentia India Private Limited</t>
  </si>
  <si>
    <t>28.04.2023</t>
  </si>
  <si>
    <t>Trs-Rentelco India Private Limited</t>
  </si>
  <si>
    <t>13.03.2023</t>
  </si>
  <si>
    <t>Airespace Wireless Networks Private Limited</t>
  </si>
  <si>
    <t>21.10.2019</t>
  </si>
  <si>
    <t>Marius Risk Management Private Limited</t>
  </si>
  <si>
    <t>14.08.2021</t>
  </si>
  <si>
    <t>28.02.2025</t>
  </si>
  <si>
    <t>Cinterion Wireless Modules India Private Limited</t>
  </si>
  <si>
    <t>01.12.2023</t>
  </si>
  <si>
    <t>Procureli India Private Limited</t>
  </si>
  <si>
    <t>31.01.2023</t>
  </si>
  <si>
    <t>Hashmap Tech India Private Limited</t>
  </si>
  <si>
    <t>12.06.2023</t>
  </si>
  <si>
    <t>Thomson Video Networks India Private Limited</t>
  </si>
  <si>
    <t>Schuetz And Co (India) Private Limited</t>
  </si>
  <si>
    <t>26.02.2021</t>
  </si>
  <si>
    <t>Vlocity Cloud Applications India Private Limited</t>
  </si>
  <si>
    <t>31.03.2021</t>
  </si>
  <si>
    <t>Epi Venture Partners Llp</t>
  </si>
  <si>
    <t>17.07.2024</t>
  </si>
  <si>
    <t xml:space="preserve"> Alexander Associates Private Limited</t>
  </si>
  <si>
    <t>06.01.2023</t>
  </si>
  <si>
    <t xml:space="preserve"> Daiwa House Industry India Private Limited</t>
  </si>
  <si>
    <t>28.06.2021</t>
  </si>
  <si>
    <t>Ocm India Opportunities Arc Management Private Limited</t>
  </si>
  <si>
    <t>03.09.2024</t>
  </si>
  <si>
    <t>North American Coal Corporation India Private Limited</t>
  </si>
  <si>
    <t>04.11.2022</t>
  </si>
  <si>
    <t>Slp Corporate Psychologists (India) Private Limited</t>
  </si>
  <si>
    <t>20.03.2023</t>
  </si>
  <si>
    <t>Rtp Global India Private Limited</t>
  </si>
  <si>
    <t>23.08.2023</t>
  </si>
  <si>
    <t>Nordic Wireless India Private Limited</t>
  </si>
  <si>
    <t>29.09.2023</t>
  </si>
  <si>
    <t>Threenotfive Ventures Private Limited</t>
  </si>
  <si>
    <t>18.03.2024</t>
  </si>
  <si>
    <t>Chellsea India Private Limited</t>
  </si>
  <si>
    <t>27.12.2019</t>
  </si>
  <si>
    <t>Dairy Crop Technologies Private Limited</t>
  </si>
  <si>
    <t>Sanjeet Advisors Private Limited</t>
  </si>
  <si>
    <t>Suyan Real Estate Private Limited</t>
  </si>
  <si>
    <t>Cortina Network Systems Private Limited</t>
  </si>
  <si>
    <t>Total (Jan-Mar, 2025)</t>
  </si>
  <si>
    <t>Vedik Ispat Private Limited</t>
  </si>
  <si>
    <t>Bengaluru</t>
  </si>
  <si>
    <t>Apr - Dec, 2024</t>
  </si>
  <si>
    <t>631 cases.</t>
  </si>
  <si>
    <t xml:space="preserve"> NA: Not Applicable.
</t>
  </si>
  <si>
    <t>Particulars</t>
  </si>
  <si>
    <t>From Oct 2016- March 31, 2024</t>
  </si>
  <si>
    <t>In 2024-25</t>
  </si>
  <si>
    <t>Total number of IBC cases admitted</t>
  </si>
  <si>
    <t>Total CIRPs cases Closed</t>
  </si>
  <si>
    <t>Closure by:    Appeal/Review/Settled/Others</t>
  </si>
  <si>
    <t>Ongoing CIRPs</t>
  </si>
  <si>
    <t>6.        </t>
  </si>
  <si>
    <t>7.        </t>
  </si>
  <si>
    <t>Total (As on March 31, 2025)</t>
  </si>
  <si>
    <t>Table I: Status of corporate insolvency resolution process</t>
  </si>
  <si>
    <t>Impact</t>
  </si>
  <si>
    <t>Rs. 13,78,423 crore of underlying default addressed</t>
  </si>
  <si>
    <t>Rs. 3,88,904 crore realised</t>
  </si>
  <si>
    <t xml:space="preserve">Rs. 1,03,806 crore </t>
  </si>
  <si>
    <t>Rs. 9,330 crore realised</t>
  </si>
  <si>
    <t>Total Disposal</t>
  </si>
  <si>
    <t>Pre-admission case disposal*</t>
  </si>
  <si>
    <t>Post-admission case disposal#</t>
  </si>
  <si>
    <t>Resolution#</t>
  </si>
  <si>
    <t>Settled/ withdrawn/ closed#</t>
  </si>
  <si>
    <t>Liquidation completed#</t>
  </si>
  <si>
    <t>Notes: * Figures as per NCLT Data; # Figures as per IBBI Data</t>
  </si>
  <si>
    <t>Table II: Pre and post-admission case disposal and realisation</t>
  </si>
  <si>
    <t xml:space="preserve">Realisation </t>
  </si>
  <si>
    <t>2022-23</t>
  </si>
  <si>
    <t>2023-24</t>
  </si>
  <si>
    <t>2024-25</t>
  </si>
  <si>
    <t>Through Resolutions Plans:</t>
  </si>
  <si>
    <t>Absolute Amount (In Rs. Crore)</t>
  </si>
  <si>
    <t>As a % of Fair Value</t>
  </si>
  <si>
    <t>As a % of Liquidation Value</t>
  </si>
  <si>
    <t>Through Closed Liquidations</t>
  </si>
  <si>
    <t>Table III: Realisation by creditors</t>
  </si>
  <si>
    <t>Details of CIRP cases as on March 31, 2025</t>
  </si>
  <si>
    <t>I</t>
  </si>
  <si>
    <t>Status of corporate insolvency resolution process</t>
  </si>
  <si>
    <t>Sectoral Distribution of CIRPs as on March 31, 2025</t>
  </si>
  <si>
    <t>Outcome of CIRPs, initiated Stakeholder-wise, as on March 31, 2025</t>
  </si>
  <si>
    <t>Status of ongoing CIRPs as on March, 31 2025</t>
  </si>
  <si>
    <t>Details of Large Cases as on March, 31 2025</t>
  </si>
  <si>
    <t>Closure of CIRP by Withdrawal till March, 31 2025</t>
  </si>
  <si>
    <t>Status of Liquidation Processes as on March, 31 2025</t>
  </si>
  <si>
    <t>Commencement of Voluntary Liquidations till March, 31 2025</t>
  </si>
  <si>
    <t>Status of Voluntary Liquidations as on March, 31 2025</t>
  </si>
  <si>
    <t>Corporate Liquidation Accounts as on March, 31 2025</t>
  </si>
  <si>
    <t>List of ongoing cases for PPIRP as on March, 31 2025</t>
  </si>
  <si>
    <t>Registered IPs and AFAs as on March, 31 2025</t>
  </si>
  <si>
    <t>Distribution of IPs as per their Eligibility as on March, 31 2025</t>
  </si>
  <si>
    <t>Age Profile of IPs as on March, 31 2025</t>
  </si>
  <si>
    <t>Replacement of IRP with RP as on March, 31 2025</t>
  </si>
  <si>
    <t>IPEs as on March, 31 2025</t>
  </si>
  <si>
    <t>Registered Valuers as on March, 31 2025</t>
  </si>
  <si>
    <t>Registered Valuers (Entities) as on March, 31 2025</t>
  </si>
  <si>
    <t>Registration of RVs till March, 31 2025</t>
  </si>
  <si>
    <t>Region Wise Registered Valuers as on March, 31 2025</t>
  </si>
  <si>
    <t>Age profile of RVs as on March, 31 2025</t>
  </si>
  <si>
    <t>Pre and post-admission case disposal and realisation</t>
  </si>
  <si>
    <t>II</t>
  </si>
  <si>
    <t>III</t>
  </si>
  <si>
    <t>Table 4: Outcome of CIRPs initiated Stakeholder-wise, as on March 31, 2025</t>
  </si>
  <si>
    <t>Table 6: Year-wise and Stakeholder-wise Initiation of CIRPs</t>
  </si>
  <si>
    <t>Table 7: Average Time for approval of Resolution Plans / Orders For Liquidation</t>
  </si>
  <si>
    <t>Table 9: CIRPs yielding Resolution Plans</t>
  </si>
  <si>
    <t>Table 10: Details of resolution of Large Cases as on March 31, 2025</t>
  </si>
  <si>
    <t>Table 11: Details of resolution plans approved for FiSPs</t>
  </si>
  <si>
    <t>Table 13: Mode of Closure of Liquidation Processes</t>
  </si>
  <si>
    <t>Table 15: Details of Closed Liquidations</t>
  </si>
  <si>
    <t>Table 17: Claims in Liquidation Process</t>
  </si>
  <si>
    <t>Table 18: Commencement of Voluntary Liquidations till March 31, 2025</t>
  </si>
  <si>
    <t>Table 21: Details of Voluntary Liquidations (Excluding Withdrawals)</t>
  </si>
  <si>
    <t>Table 22: Realisations under Voluntary Liquidation</t>
  </si>
  <si>
    <t xml:space="preserve">Table 23: Corporate Liquidation Accounts as on March 31, 2025                              </t>
  </si>
  <si>
    <t>Table 24: List of ongoing cases for PPIRP as on March 31, 2025</t>
  </si>
  <si>
    <t>Table 25: Details of Avoidance Applications and Disposal</t>
  </si>
  <si>
    <t xml:space="preserve">Table 26: Insolvency Resolution of Personal Guarantors </t>
  </si>
  <si>
    <t>Table 27: Status of filed applications for initiation of insolvency resolution process of PGs to CDs</t>
  </si>
  <si>
    <t>Table 28: Registered IPs and AFAs as on March 31, 2025</t>
  </si>
  <si>
    <t xml:space="preserve">Table 29: Registration and Cancellation of Registrations of IPs </t>
  </si>
  <si>
    <t>Table 30: Distribution of IPs as per their eligibility as on March 31, 2025</t>
  </si>
  <si>
    <t>Table 33: IPEs as on March 31, 2025</t>
  </si>
  <si>
    <t>Table 34: Activities by IPAs</t>
  </si>
  <si>
    <t>Table 41: Age profile of RVs as on March 31, 2025</t>
  </si>
  <si>
    <t xml:space="preserve">Table 40: Region Wise Registered Valuers as on March 31, 2025                                                    </t>
  </si>
  <si>
    <t xml:space="preserve">Table 39: Registration of RVs till March 31, 2025  </t>
  </si>
  <si>
    <t>Table 38: Registered Valuers (Entities) as on March 31, 2025</t>
  </si>
  <si>
    <t>Table 37: Registered Valuers as on March 31, 2025</t>
  </si>
  <si>
    <t>Table 35: CPE hours earned by the IPs</t>
  </si>
  <si>
    <t>Table 3: Sectoral Distribution of CIRPs as on March 31, 2025</t>
  </si>
  <si>
    <t>Table 2: Corporate Insolvency Resolution Process</t>
  </si>
  <si>
    <t>Table 5: Ratio of Resolution and Liquidation orders</t>
  </si>
  <si>
    <t>Table 8: Status of ongoing CIRPs as on March 31, 2025</t>
  </si>
  <si>
    <t>Table 12: Closure of CIRPs by Withdrawal till March 31, 2025</t>
  </si>
  <si>
    <t>Table 14: Status of Liquidation Processes as on March 31, 2025</t>
  </si>
  <si>
    <t>Table 16: Reasons for Liquidations</t>
  </si>
  <si>
    <t>Table 19: Status of Voluntary Liquidations as on March 31, 2025</t>
  </si>
  <si>
    <t>Table 20: Reasons For Voluntary Liquidations</t>
  </si>
  <si>
    <t>Table 31: Age Profile of IPs (individual) as on March 31, 2025</t>
  </si>
  <si>
    <t>Table 32: Replacement of IRP with RP as on March, 31 2025</t>
  </si>
  <si>
    <t>Table 36: Details of information with NeSL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</si>
</sst>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 #,##0.00_ ;_ * \-#,##0.00_ ;_ * &quot;-&quot;??_ ;_ @_ "/>
    <numFmt numFmtId="164" formatCode="0.00;[Red]0.00"/>
    <numFmt numFmtId="165" formatCode="[$-14009]dd/mm/yy;@"/>
    <numFmt numFmtId="166" formatCode="dd\-mm\-yy"/>
    <numFmt numFmtId="167" formatCode="dd\-mm\-yyyy;@"/>
  </numFmts>
  <fonts count="60" x14ac:knownFonts="1">
    <font>
      <sz val="11"/>
      <color theme="1"/>
      <name val="Calibri"/>
      <family val="2"/>
      <scheme val="minor"/>
    </font>
    <font>
      <sz val="11"/>
      <color theme="1"/>
      <name val="Times New Roman"/>
      <family val="1"/>
    </font>
    <font>
      <b/>
      <sz val="12"/>
      <color theme="1"/>
      <name val="Times New Roman"/>
      <family val="1"/>
    </font>
    <font>
      <sz val="10"/>
      <color theme="1"/>
      <name val="Times New Roman"/>
      <family val="1"/>
    </font>
    <font>
      <i/>
      <sz val="10"/>
      <color theme="1"/>
      <name val="Times New Roman"/>
      <family val="1"/>
    </font>
    <font>
      <b/>
      <sz val="10"/>
      <name val="Times New Roman"/>
      <family val="1"/>
    </font>
    <font>
      <b/>
      <i/>
      <sz val="10"/>
      <name val="Times New Roman"/>
      <family val="1"/>
    </font>
    <font>
      <sz val="10"/>
      <color rgb="FF000000"/>
      <name val="Times New Roman"/>
      <family val="1"/>
    </font>
    <font>
      <sz val="10"/>
      <name val="Times New Roman"/>
      <family val="1"/>
    </font>
    <font>
      <b/>
      <sz val="12"/>
      <color rgb="FF000000"/>
      <name val="Times New Roman"/>
      <family val="1"/>
    </font>
    <font>
      <b/>
      <sz val="10"/>
      <color rgb="FF000000"/>
      <name val="Times New Roman"/>
      <family val="1"/>
    </font>
    <font>
      <b/>
      <sz val="10"/>
      <color theme="1"/>
      <name val="Times New Roman"/>
      <family val="1"/>
    </font>
    <font>
      <b/>
      <sz val="11"/>
      <color theme="1"/>
      <name val="Times New Roman"/>
      <family val="1"/>
    </font>
    <font>
      <b/>
      <sz val="11"/>
      <color rgb="FF000000"/>
      <name val="Times New Roman"/>
      <family val="1"/>
    </font>
    <font>
      <i/>
      <sz val="10"/>
      <color rgb="FF000000"/>
      <name val="Times New Roman"/>
      <family val="1"/>
    </font>
    <font>
      <sz val="12"/>
      <color theme="1"/>
      <name val="Calibri"/>
      <family val="2"/>
    </font>
    <font>
      <b/>
      <sz val="8"/>
      <color theme="1"/>
      <name val="Times New Roman"/>
      <family val="1"/>
    </font>
    <font>
      <i/>
      <sz val="11"/>
      <color theme="1"/>
      <name val="Times New Roman"/>
      <family val="1"/>
    </font>
    <font>
      <b/>
      <sz val="9"/>
      <color theme="1"/>
      <name val="Times New Roman"/>
      <family val="1"/>
    </font>
    <font>
      <sz val="9"/>
      <color theme="1"/>
      <name val="Times New Roman"/>
      <family val="1"/>
    </font>
    <font>
      <sz val="9"/>
      <color rgb="FF000000"/>
      <name val="Times New Roman"/>
      <family val="1"/>
    </font>
    <font>
      <sz val="8"/>
      <color rgb="FF000000"/>
      <name val="Times New Roman"/>
      <family val="1"/>
    </font>
    <font>
      <b/>
      <sz val="8"/>
      <color rgb="FF000000"/>
      <name val="Times New Roman"/>
      <family val="1"/>
    </font>
    <font>
      <sz val="11"/>
      <color theme="1"/>
      <name val="Calibri"/>
      <family val="2"/>
      <scheme val="minor"/>
    </font>
    <font>
      <sz val="11"/>
      <color rgb="FFFF0000"/>
      <name val="Calibri"/>
      <family val="2"/>
      <scheme val="minor"/>
    </font>
    <font>
      <u/>
      <sz val="11"/>
      <color theme="10"/>
      <name val="Calibri"/>
      <family val="2"/>
      <scheme val="minor"/>
    </font>
    <font>
      <sz val="16"/>
      <color theme="1"/>
      <name val="Times New Roman"/>
      <family val="1"/>
    </font>
    <font>
      <b/>
      <sz val="16"/>
      <color rgb="FF00B050"/>
      <name val="Times New Roman"/>
      <family val="1"/>
    </font>
    <font>
      <b/>
      <sz val="14"/>
      <color rgb="FF0070C0"/>
      <name val="Times New Roman"/>
      <family val="1"/>
    </font>
    <font>
      <b/>
      <sz val="12"/>
      <color rgb="FF00B050"/>
      <name val="Times New Roman"/>
      <family val="1"/>
    </font>
    <font>
      <b/>
      <sz val="11"/>
      <name val="Times New Roman"/>
      <family val="1"/>
    </font>
    <font>
      <sz val="11"/>
      <name val="Times New Roman"/>
      <family val="1"/>
    </font>
    <font>
      <b/>
      <sz val="11"/>
      <color theme="0"/>
      <name val="Times New Roman"/>
      <family val="1"/>
    </font>
    <font>
      <sz val="10"/>
      <name val="Arial"/>
      <family val="2"/>
    </font>
    <font>
      <b/>
      <u/>
      <sz val="10"/>
      <name val="Times New Roman"/>
      <family val="1"/>
    </font>
    <font>
      <u/>
      <sz val="11"/>
      <color theme="10"/>
      <name val="Calibri"/>
      <family val="2"/>
    </font>
    <font>
      <b/>
      <sz val="12"/>
      <color theme="0"/>
      <name val="Times New Roman"/>
      <family val="1"/>
    </font>
    <font>
      <u/>
      <sz val="11"/>
      <color theme="9" tint="-0.499984740745262"/>
      <name val="Times New Roman"/>
      <family val="1"/>
    </font>
    <font>
      <sz val="10"/>
      <color rgb="FF222222"/>
      <name val="Times New Roman"/>
      <family val="1"/>
    </font>
    <font>
      <sz val="9"/>
      <name val="Times New Roman"/>
      <family val="1"/>
    </font>
    <font>
      <sz val="11"/>
      <color theme="4"/>
      <name val="Times New Roman"/>
      <family val="1"/>
    </font>
    <font>
      <sz val="8"/>
      <name val="Calibri"/>
      <family val="2"/>
      <scheme val="minor"/>
    </font>
    <font>
      <sz val="11"/>
      <name val="Calibri"/>
      <family val="2"/>
      <scheme val="minor"/>
    </font>
    <font>
      <i/>
      <sz val="11"/>
      <color theme="1"/>
      <name val="Calibri"/>
      <family val="2"/>
      <scheme val="minor"/>
    </font>
    <font>
      <sz val="11"/>
      <color theme="0"/>
      <name val="Calibri"/>
      <family val="2"/>
      <scheme val="minor"/>
    </font>
    <font>
      <b/>
      <sz val="10"/>
      <color theme="0"/>
      <name val="Times New Roman"/>
      <family val="1"/>
    </font>
    <font>
      <sz val="12"/>
      <color theme="0"/>
      <name val="Times New Roman"/>
      <family val="1"/>
    </font>
    <font>
      <sz val="11"/>
      <color theme="0"/>
      <name val="Times New Roman"/>
      <family val="1"/>
    </font>
    <font>
      <b/>
      <i/>
      <sz val="10"/>
      <color theme="0"/>
      <name val="Times New Roman"/>
      <family val="1"/>
    </font>
    <font>
      <sz val="10"/>
      <color theme="0"/>
      <name val="Times New Roman"/>
      <family val="1"/>
    </font>
    <font>
      <sz val="8"/>
      <color theme="0"/>
      <name val="Times New Roman"/>
      <family val="1"/>
    </font>
    <font>
      <i/>
      <sz val="11"/>
      <name val="Times New Roman"/>
      <family val="1"/>
    </font>
    <font>
      <sz val="10"/>
      <color theme="1"/>
      <name val="Calibri"/>
      <family val="2"/>
      <scheme val="minor"/>
    </font>
    <font>
      <sz val="12"/>
      <color rgb="FF000000"/>
      <name val="Times New Roman"/>
      <family val="1"/>
    </font>
    <font>
      <sz val="11"/>
      <color rgb="FF000000"/>
      <name val="Times New Roman"/>
      <family val="1"/>
    </font>
    <font>
      <b/>
      <sz val="10"/>
      <color theme="1"/>
      <name val="Calibri"/>
      <family val="2"/>
      <scheme val="minor"/>
    </font>
    <font>
      <u/>
      <sz val="11"/>
      <color theme="10"/>
      <name val="Times New Roman"/>
      <family val="1"/>
    </font>
    <font>
      <b/>
      <sz val="9"/>
      <color rgb="FF000000"/>
      <name val="Times New Roman"/>
      <family val="1"/>
    </font>
    <font>
      <sz val="8"/>
      <color theme="1"/>
      <name val="Times New Roman"/>
      <family val="1"/>
    </font>
    <font>
      <i/>
      <sz val="9"/>
      <color theme="1"/>
      <name val="Times New Roman"/>
      <family val="1"/>
    </font>
  </fonts>
  <fills count="12">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ECE6DB"/>
        <bgColor rgb="FF000000"/>
      </patternFill>
    </fill>
    <fill>
      <patternFill patternType="solid">
        <fgColor rgb="FFECE6DB"/>
        <bgColor indexed="64"/>
      </patternFill>
    </fill>
    <fill>
      <patternFill patternType="solid">
        <fgColor theme="6" tint="0.79998168889431442"/>
        <bgColor indexed="64"/>
      </patternFill>
    </fill>
    <fill>
      <patternFill patternType="solid">
        <fgColor rgb="FFFFFFFF"/>
        <bgColor indexed="64"/>
      </patternFill>
    </fill>
    <fill>
      <patternFill patternType="solid">
        <fgColor rgb="FFFDFDFD"/>
        <bgColor indexed="64"/>
      </patternFill>
    </fill>
    <fill>
      <patternFill patternType="solid">
        <fgColor rgb="FFC00000"/>
        <bgColor indexed="64"/>
      </patternFill>
    </fill>
    <fill>
      <patternFill patternType="solid">
        <fgColor theme="5" tint="0.59999389629810485"/>
        <bgColor indexed="64"/>
      </patternFill>
    </fill>
    <fill>
      <patternFill patternType="solid">
        <fgColor rgb="FFFFFFFF"/>
        <bgColor rgb="FF000000"/>
      </patternFill>
    </fill>
  </fills>
  <borders count="39">
    <border>
      <left/>
      <right/>
      <top/>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style="thin">
        <color rgb="FFFFFFFF"/>
      </left>
      <right style="thin">
        <color rgb="FFFFFFFF"/>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theme="0"/>
      </left>
      <right style="thin">
        <color theme="0"/>
      </right>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right/>
      <top style="thin">
        <color theme="0"/>
      </top>
      <bottom/>
      <diagonal/>
    </border>
    <border>
      <left/>
      <right style="thin">
        <color theme="0"/>
      </right>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bottom/>
      <diagonal/>
    </border>
    <border>
      <left/>
      <right/>
      <top style="thin">
        <color theme="0"/>
      </top>
      <bottom style="thin">
        <color indexed="64"/>
      </bottom>
      <diagonal/>
    </border>
    <border>
      <left/>
      <right style="thin">
        <color theme="0"/>
      </right>
      <top style="thin">
        <color theme="0"/>
      </top>
      <bottom/>
      <diagonal/>
    </border>
    <border>
      <left style="thin">
        <color theme="0"/>
      </left>
      <right/>
      <top style="thin">
        <color theme="0"/>
      </top>
      <bottom/>
      <diagonal/>
    </border>
    <border>
      <left/>
      <right style="medium">
        <color indexed="64"/>
      </right>
      <top/>
      <bottom style="medium">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style="thin">
        <color theme="0"/>
      </right>
      <top style="thin">
        <color theme="0"/>
      </top>
      <bottom style="thin">
        <color indexed="64"/>
      </bottom>
      <diagonal/>
    </border>
    <border>
      <left style="thin">
        <color theme="0"/>
      </left>
      <right/>
      <top style="thin">
        <color indexed="64"/>
      </top>
      <bottom style="thin">
        <color indexed="64"/>
      </bottom>
      <diagonal/>
    </border>
    <border>
      <left style="thin">
        <color theme="0"/>
      </left>
      <right/>
      <top style="thin">
        <color indexed="64"/>
      </top>
      <bottom/>
      <diagonal/>
    </border>
    <border>
      <left style="thin">
        <color theme="0"/>
      </left>
      <right/>
      <top/>
      <bottom style="thin">
        <color indexed="64"/>
      </bottom>
      <diagonal/>
    </border>
    <border>
      <left/>
      <right style="thin">
        <color theme="0"/>
      </right>
      <top/>
      <bottom style="thin">
        <color indexed="64"/>
      </bottom>
      <diagonal/>
    </border>
    <border>
      <left style="thin">
        <color rgb="FFFFFFFF"/>
      </left>
      <right style="thin">
        <color theme="0"/>
      </right>
      <top/>
      <bottom/>
      <diagonal/>
    </border>
  </borders>
  <cellStyleXfs count="7">
    <xf numFmtId="0" fontId="0" fillId="0" borderId="0"/>
    <xf numFmtId="9" fontId="23" fillId="0" borderId="0" applyFont="0" applyFill="0" applyBorder="0" applyAlignment="0" applyProtection="0"/>
    <xf numFmtId="0" fontId="25" fillId="0" borderId="0" applyNumberFormat="0" applyFill="0" applyBorder="0" applyAlignment="0" applyProtection="0"/>
    <xf numFmtId="0" fontId="33" fillId="0" borderId="0"/>
    <xf numFmtId="0" fontId="35" fillId="0" borderId="0" applyNumberFormat="0" applyFill="0" applyBorder="0" applyAlignment="0" applyProtection="0">
      <alignment vertical="top"/>
      <protection locked="0"/>
    </xf>
    <xf numFmtId="43" fontId="23" fillId="0" borderId="0" applyFont="0" applyFill="0" applyBorder="0" applyAlignment="0" applyProtection="0"/>
    <xf numFmtId="43" fontId="23" fillId="0" borderId="0" applyFont="0" applyFill="0" applyBorder="0" applyAlignment="0" applyProtection="0"/>
  </cellStyleXfs>
  <cellXfs count="558">
    <xf numFmtId="0" fontId="0" fillId="0" borderId="0" xfId="0"/>
    <xf numFmtId="0" fontId="1" fillId="0" borderId="0" xfId="0" applyFont="1"/>
    <xf numFmtId="0" fontId="3" fillId="0" borderId="0" xfId="0" applyFont="1"/>
    <xf numFmtId="0" fontId="4" fillId="0" borderId="0" xfId="0" applyFont="1" applyAlignment="1">
      <alignment horizontal="right" vertical="center"/>
    </xf>
    <xf numFmtId="0" fontId="6" fillId="5" borderId="2" xfId="0" applyFont="1" applyFill="1" applyBorder="1" applyAlignment="1">
      <alignment horizontal="center" vertical="top" wrapText="1"/>
    </xf>
    <xf numFmtId="0" fontId="7" fillId="0" borderId="0" xfId="0" applyFont="1" applyAlignment="1">
      <alignment horizontal="center" vertical="center" wrapText="1"/>
    </xf>
    <xf numFmtId="0" fontId="6" fillId="5" borderId="2" xfId="0" applyFont="1" applyFill="1" applyBorder="1" applyAlignment="1">
      <alignment horizontal="center" vertical="top"/>
    </xf>
    <xf numFmtId="0" fontId="11" fillId="0" borderId="0" xfId="0" applyFont="1" applyAlignment="1">
      <alignment horizontal="left" vertical="top" wrapText="1"/>
    </xf>
    <xf numFmtId="0" fontId="3" fillId="0" borderId="0" xfId="0" applyFont="1" applyAlignment="1">
      <alignment horizontal="center" vertical="center" wrapText="1"/>
    </xf>
    <xf numFmtId="0" fontId="5" fillId="5" borderId="0" xfId="0" applyFont="1" applyFill="1" applyAlignment="1">
      <alignment horizontal="center" vertical="center" wrapText="1"/>
    </xf>
    <xf numFmtId="0" fontId="3" fillId="0" borderId="0" xfId="0" applyFont="1" applyAlignment="1">
      <alignment vertical="center"/>
    </xf>
    <xf numFmtId="0" fontId="3" fillId="0" borderId="7" xfId="0" applyFont="1" applyBorder="1" applyAlignment="1">
      <alignment horizontal="left" vertical="center" wrapText="1"/>
    </xf>
    <xf numFmtId="0" fontId="11" fillId="5" borderId="3" xfId="0" applyFont="1" applyFill="1" applyBorder="1" applyAlignment="1">
      <alignment horizontal="center" vertical="top" wrapText="1"/>
    </xf>
    <xf numFmtId="0" fontId="5" fillId="5" borderId="13" xfId="0" applyFont="1" applyFill="1" applyBorder="1" applyAlignment="1">
      <alignment horizontal="center" vertical="top" wrapText="1"/>
    </xf>
    <xf numFmtId="0" fontId="7" fillId="0" borderId="0" xfId="0" applyFont="1" applyAlignment="1">
      <alignment vertical="top" wrapText="1"/>
    </xf>
    <xf numFmtId="0" fontId="0" fillId="0" borderId="0" xfId="0" applyAlignment="1">
      <alignment vertical="top"/>
    </xf>
    <xf numFmtId="0" fontId="10" fillId="0" borderId="0" xfId="0" applyFont="1" applyAlignment="1">
      <alignment horizontal="left" vertical="center"/>
    </xf>
    <xf numFmtId="0" fontId="10" fillId="0" borderId="0" xfId="0" applyFont="1" applyAlignment="1">
      <alignment horizontal="left" vertical="top"/>
    </xf>
    <xf numFmtId="0" fontId="11" fillId="5" borderId="2" xfId="0" applyFont="1" applyFill="1" applyBorder="1" applyAlignment="1">
      <alignment horizontal="center" vertical="top" wrapText="1"/>
    </xf>
    <xf numFmtId="0" fontId="3" fillId="0" borderId="0" xfId="0" applyFont="1" applyAlignment="1">
      <alignment vertical="top"/>
    </xf>
    <xf numFmtId="0" fontId="11" fillId="0" borderId="0" xfId="0" applyFont="1" applyAlignment="1">
      <alignment horizontal="justify" vertical="top"/>
    </xf>
    <xf numFmtId="0" fontId="11" fillId="5" borderId="2" xfId="0" applyFont="1" applyFill="1" applyBorder="1" applyAlignment="1">
      <alignment horizontal="center" vertical="center" wrapText="1"/>
    </xf>
    <xf numFmtId="0" fontId="10" fillId="0" borderId="0" xfId="0" applyFont="1" applyAlignment="1">
      <alignment horizontal="justify" vertical="center"/>
    </xf>
    <xf numFmtId="0" fontId="3" fillId="0" borderId="0" xfId="0" applyFont="1" applyAlignment="1">
      <alignment horizontal="center" vertical="top" wrapText="1"/>
    </xf>
    <xf numFmtId="0" fontId="15" fillId="0" borderId="0" xfId="0" applyFont="1" applyAlignment="1">
      <alignment vertical="center"/>
    </xf>
    <xf numFmtId="0" fontId="16" fillId="5" borderId="3" xfId="0" applyFont="1" applyFill="1" applyBorder="1" applyAlignment="1">
      <alignment horizontal="center" vertical="top" wrapText="1"/>
    </xf>
    <xf numFmtId="0" fontId="3" fillId="3" borderId="0" xfId="0" applyFont="1" applyFill="1" applyAlignment="1">
      <alignment horizontal="left" vertical="top" wrapText="1"/>
    </xf>
    <xf numFmtId="0" fontId="11" fillId="0" borderId="0" xfId="0" applyFont="1" applyAlignment="1">
      <alignment vertical="center"/>
    </xf>
    <xf numFmtId="0" fontId="11" fillId="0" borderId="0" xfId="0" applyFont="1" applyAlignment="1">
      <alignment vertical="top"/>
    </xf>
    <xf numFmtId="0" fontId="9" fillId="0" borderId="0" xfId="0" applyFont="1" applyAlignment="1">
      <alignment vertical="top"/>
    </xf>
    <xf numFmtId="0" fontId="11" fillId="5" borderId="2" xfId="0" applyFont="1" applyFill="1" applyBorder="1" applyAlignment="1">
      <alignment horizontal="center" vertical="top"/>
    </xf>
    <xf numFmtId="0" fontId="12" fillId="0" borderId="0" xfId="0" applyFont="1" applyAlignment="1">
      <alignment horizontal="justify" vertical="center"/>
    </xf>
    <xf numFmtId="0" fontId="10" fillId="5" borderId="2" xfId="0" applyFont="1" applyFill="1" applyBorder="1" applyAlignment="1">
      <alignment horizontal="center" vertical="top" wrapText="1"/>
    </xf>
    <xf numFmtId="0" fontId="1" fillId="0" borderId="0" xfId="0" applyFont="1" applyAlignment="1">
      <alignment vertical="top"/>
    </xf>
    <xf numFmtId="0" fontId="7" fillId="0" borderId="0" xfId="0" applyFont="1" applyAlignment="1">
      <alignment horizontal="right" vertical="center" wrapText="1"/>
    </xf>
    <xf numFmtId="0" fontId="7" fillId="0" borderId="0" xfId="0" applyFont="1" applyAlignment="1">
      <alignment horizontal="justify" vertical="top" wrapText="1"/>
    </xf>
    <xf numFmtId="0" fontId="0" fillId="0" borderId="0" xfId="0" applyAlignment="1">
      <alignment horizontal="right"/>
    </xf>
    <xf numFmtId="0" fontId="7" fillId="0" borderId="0" xfId="0" applyFont="1"/>
    <xf numFmtId="0" fontId="7" fillId="0" borderId="0" xfId="0" applyFont="1" applyAlignment="1">
      <alignment horizontal="left" vertical="top" wrapText="1"/>
    </xf>
    <xf numFmtId="0" fontId="19" fillId="0" borderId="0" xfId="0" applyFont="1" applyAlignment="1">
      <alignment vertical="center" wrapText="1"/>
    </xf>
    <xf numFmtId="0" fontId="11" fillId="5" borderId="8" xfId="0" applyFont="1" applyFill="1" applyBorder="1" applyAlignment="1">
      <alignment vertical="top"/>
    </xf>
    <xf numFmtId="0" fontId="3" fillId="0" borderId="0" xfId="0" applyFont="1" applyAlignment="1">
      <alignment horizontal="justify" vertical="top"/>
    </xf>
    <xf numFmtId="0" fontId="7" fillId="0" borderId="0" xfId="0" applyFont="1" applyAlignment="1">
      <alignment horizontal="justify" vertical="top"/>
    </xf>
    <xf numFmtId="0" fontId="0" fillId="5" borderId="0" xfId="0" applyFill="1"/>
    <xf numFmtId="0" fontId="1" fillId="5" borderId="0" xfId="0" applyFont="1" applyFill="1"/>
    <xf numFmtId="0" fontId="2" fillId="0" borderId="0" xfId="0" applyFont="1" applyAlignment="1">
      <alignment horizontal="left"/>
    </xf>
    <xf numFmtId="0" fontId="2" fillId="0" borderId="0" xfId="0" applyFont="1" applyAlignment="1">
      <alignment horizontal="center"/>
    </xf>
    <xf numFmtId="0" fontId="2" fillId="0" borderId="0" xfId="0" applyFont="1"/>
    <xf numFmtId="0" fontId="3" fillId="0" borderId="0" xfId="0" applyFont="1" applyAlignment="1">
      <alignment vertical="top" wrapText="1"/>
    </xf>
    <xf numFmtId="0" fontId="3" fillId="0" borderId="0" xfId="0" applyFont="1" applyAlignment="1">
      <alignment vertical="center" wrapText="1"/>
    </xf>
    <xf numFmtId="0" fontId="7" fillId="0" borderId="0" xfId="0" applyFont="1" applyAlignment="1">
      <alignment horizontal="right" vertical="center"/>
    </xf>
    <xf numFmtId="0" fontId="3" fillId="0" borderId="0" xfId="0" applyFont="1" applyAlignment="1">
      <alignment horizontal="left" vertical="center" wrapText="1"/>
    </xf>
    <xf numFmtId="0" fontId="1" fillId="0" borderId="25" xfId="0" applyFont="1" applyBorder="1"/>
    <xf numFmtId="0" fontId="1" fillId="0" borderId="26" xfId="0" applyFont="1" applyBorder="1"/>
    <xf numFmtId="0" fontId="26" fillId="0" borderId="26" xfId="0" applyFont="1" applyBorder="1"/>
    <xf numFmtId="0" fontId="1" fillId="0" borderId="24" xfId="0" applyFont="1" applyBorder="1"/>
    <xf numFmtId="0" fontId="1" fillId="0" borderId="27" xfId="0" applyFont="1" applyBorder="1"/>
    <xf numFmtId="0" fontId="1" fillId="0" borderId="22" xfId="0" applyFont="1" applyBorder="1"/>
    <xf numFmtId="0" fontId="1" fillId="0" borderId="0" xfId="0" applyFont="1" applyAlignment="1">
      <alignment horizontal="center" vertical="center"/>
    </xf>
    <xf numFmtId="0" fontId="1" fillId="0" borderId="27" xfId="0" applyFont="1" applyBorder="1" applyAlignment="1">
      <alignment vertical="center"/>
    </xf>
    <xf numFmtId="0" fontId="1" fillId="0" borderId="22" xfId="0" applyFont="1" applyBorder="1" applyAlignment="1">
      <alignment vertical="center"/>
    </xf>
    <xf numFmtId="0" fontId="1" fillId="0" borderId="0" xfId="0" applyFont="1" applyAlignment="1">
      <alignment vertical="center"/>
    </xf>
    <xf numFmtId="0" fontId="0" fillId="0" borderId="27" xfId="0" applyBorder="1"/>
    <xf numFmtId="0" fontId="0" fillId="0" borderId="22" xfId="0" applyBorder="1"/>
    <xf numFmtId="0" fontId="1" fillId="0" borderId="23" xfId="0" applyFont="1" applyBorder="1"/>
    <xf numFmtId="0" fontId="1" fillId="0" borderId="28" xfId="0" applyFont="1" applyBorder="1"/>
    <xf numFmtId="0" fontId="1" fillId="0" borderId="21" xfId="0" applyFont="1" applyBorder="1"/>
    <xf numFmtId="0" fontId="1" fillId="5" borderId="0" xfId="0" applyFont="1" applyFill="1" applyAlignment="1">
      <alignment horizontal="center"/>
    </xf>
    <xf numFmtId="0" fontId="1" fillId="5" borderId="26" xfId="0" applyFont="1" applyFill="1" applyBorder="1"/>
    <xf numFmtId="0" fontId="1" fillId="0" borderId="0" xfId="0" applyFont="1" applyAlignment="1">
      <alignment vertical="center" wrapText="1"/>
    </xf>
    <xf numFmtId="0" fontId="7" fillId="0" borderId="5" xfId="0" applyFont="1" applyBorder="1" applyAlignment="1">
      <alignment horizontal="center" vertical="center" wrapText="1"/>
    </xf>
    <xf numFmtId="0" fontId="7" fillId="0" borderId="5" xfId="0" applyFont="1" applyBorder="1" applyAlignment="1">
      <alignment vertical="top" wrapText="1"/>
    </xf>
    <xf numFmtId="0" fontId="24" fillId="0" borderId="0" xfId="0" applyFont="1" applyAlignment="1">
      <alignment vertical="top"/>
    </xf>
    <xf numFmtId="0" fontId="24" fillId="0" borderId="0" xfId="0" applyFont="1"/>
    <xf numFmtId="0" fontId="3" fillId="0" borderId="0" xfId="0" applyFont="1" applyAlignment="1">
      <alignment horizontal="justify" vertical="top" wrapText="1"/>
    </xf>
    <xf numFmtId="0" fontId="3" fillId="0" borderId="0" xfId="0" applyFont="1" applyAlignment="1">
      <alignment horizontal="right" vertical="center" wrapText="1"/>
    </xf>
    <xf numFmtId="0" fontId="5" fillId="5" borderId="8" xfId="0" applyFont="1" applyFill="1" applyBorder="1" applyAlignment="1">
      <alignment horizontal="right" vertical="top" wrapText="1"/>
    </xf>
    <xf numFmtId="0" fontId="12" fillId="0" borderId="0" xfId="0" applyFont="1"/>
    <xf numFmtId="0" fontId="7" fillId="0" borderId="0" xfId="0" applyFont="1" applyAlignment="1">
      <alignment vertical="center" wrapText="1"/>
    </xf>
    <xf numFmtId="0" fontId="3" fillId="0" borderId="0" xfId="0" applyFont="1" applyAlignment="1">
      <alignment horizontal="right" vertical="center"/>
    </xf>
    <xf numFmtId="0" fontId="3" fillId="0" borderId="0" xfId="0" applyFont="1" applyAlignment="1">
      <alignment horizontal="justify" vertical="center" wrapText="1"/>
    </xf>
    <xf numFmtId="0" fontId="8" fillId="0" borderId="0" xfId="0" applyFont="1" applyAlignment="1">
      <alignment horizontal="justify" vertical="top"/>
    </xf>
    <xf numFmtId="0" fontId="3" fillId="5" borderId="2" xfId="0" applyFont="1" applyFill="1" applyBorder="1" applyAlignment="1">
      <alignment horizontal="center" vertical="top" wrapText="1"/>
    </xf>
    <xf numFmtId="0" fontId="11" fillId="5" borderId="8" xfId="0" applyFont="1" applyFill="1" applyBorder="1" applyAlignment="1">
      <alignment horizontal="left" vertical="center" wrapText="1"/>
    </xf>
    <xf numFmtId="0" fontId="11" fillId="5" borderId="8" xfId="0" applyFont="1" applyFill="1" applyBorder="1" applyAlignment="1">
      <alignment horizontal="right" vertical="center" wrapText="1"/>
    </xf>
    <xf numFmtId="0" fontId="11" fillId="0" borderId="0" xfId="0" applyFont="1" applyAlignment="1">
      <alignment vertical="top" wrapText="1"/>
    </xf>
    <xf numFmtId="0" fontId="10" fillId="0" borderId="0" xfId="0" applyFont="1" applyAlignment="1">
      <alignment vertical="top" wrapText="1"/>
    </xf>
    <xf numFmtId="0" fontId="3" fillId="0" borderId="0" xfId="0" applyFont="1" applyAlignment="1">
      <alignment horizontal="right" vertical="top" wrapText="1"/>
    </xf>
    <xf numFmtId="0" fontId="7" fillId="0" borderId="0" xfId="0" applyFont="1" applyAlignment="1">
      <alignment horizontal="right" vertical="top" wrapText="1"/>
    </xf>
    <xf numFmtId="2" fontId="0" fillId="0" borderId="0" xfId="0" applyNumberFormat="1"/>
    <xf numFmtId="0" fontId="1" fillId="0" borderId="0" xfId="0" applyFont="1" applyAlignment="1">
      <alignment horizontal="right" vertical="center" wrapText="1"/>
    </xf>
    <xf numFmtId="0" fontId="39" fillId="0" borderId="0" xfId="0" applyFont="1" applyAlignment="1">
      <alignment horizontal="right" vertical="center" wrapText="1"/>
    </xf>
    <xf numFmtId="0" fontId="5" fillId="5" borderId="2" xfId="0" applyFont="1" applyFill="1" applyBorder="1" applyAlignment="1">
      <alignment horizontal="right" vertical="top" wrapText="1"/>
    </xf>
    <xf numFmtId="164" fontId="5" fillId="5" borderId="2" xfId="0" applyNumberFormat="1" applyFont="1" applyFill="1" applyBorder="1" applyAlignment="1">
      <alignment horizontal="right" vertical="top" wrapText="1"/>
    </xf>
    <xf numFmtId="0" fontId="40" fillId="0" borderId="0" xfId="0" applyFont="1" applyAlignment="1">
      <alignment horizontal="center"/>
    </xf>
    <xf numFmtId="0" fontId="40" fillId="5" borderId="26" xfId="0" applyFont="1" applyFill="1" applyBorder="1" applyAlignment="1">
      <alignment horizontal="center"/>
    </xf>
    <xf numFmtId="0" fontId="40" fillId="5" borderId="0" xfId="0" applyFont="1" applyFill="1" applyAlignment="1">
      <alignment horizontal="center"/>
    </xf>
    <xf numFmtId="0" fontId="40" fillId="0" borderId="28" xfId="0" applyFont="1" applyBorder="1" applyAlignment="1">
      <alignment horizontal="center"/>
    </xf>
    <xf numFmtId="0" fontId="3" fillId="0" borderId="0" xfId="0" applyFont="1" applyAlignment="1">
      <alignment horizontal="center" vertical="center"/>
    </xf>
    <xf numFmtId="0" fontId="7" fillId="0" borderId="0" xfId="0" applyFont="1" applyAlignment="1">
      <alignment horizontal="center" vertical="center"/>
    </xf>
    <xf numFmtId="0" fontId="8" fillId="0" borderId="0" xfId="0" applyFont="1" applyAlignment="1">
      <alignment vertical="top" wrapText="1"/>
    </xf>
    <xf numFmtId="0" fontId="8" fillId="0" borderId="0" xfId="0" applyFont="1" applyAlignment="1">
      <alignment horizontal="right" vertical="center" wrapText="1"/>
    </xf>
    <xf numFmtId="0" fontId="3" fillId="0" borderId="5" xfId="0" applyFont="1" applyBorder="1" applyAlignment="1">
      <alignment horizontal="right" vertical="center" wrapText="1"/>
    </xf>
    <xf numFmtId="0" fontId="0" fillId="0" borderId="7" xfId="0" applyBorder="1"/>
    <xf numFmtId="0" fontId="7" fillId="0" borderId="7" xfId="0" applyFont="1" applyBorder="1" applyAlignment="1">
      <alignment horizontal="center" vertical="center" wrapText="1"/>
    </xf>
    <xf numFmtId="0" fontId="7" fillId="0" borderId="7" xfId="0" applyFont="1" applyBorder="1" applyAlignment="1">
      <alignment vertical="top" wrapText="1"/>
    </xf>
    <xf numFmtId="0" fontId="7" fillId="0" borderId="7" xfId="0" applyFont="1" applyBorder="1" applyAlignment="1">
      <alignment horizontal="right" vertical="center" wrapText="1"/>
    </xf>
    <xf numFmtId="0" fontId="0" fillId="0" borderId="5" xfId="0" applyBorder="1"/>
    <xf numFmtId="0" fontId="7" fillId="0" borderId="5" xfId="0" applyFont="1" applyBorder="1" applyAlignment="1">
      <alignment horizontal="right" vertical="center" wrapText="1"/>
    </xf>
    <xf numFmtId="0" fontId="20" fillId="0" borderId="0" xfId="0" applyFont="1" applyAlignment="1">
      <alignment vertical="center" wrapText="1"/>
    </xf>
    <xf numFmtId="0" fontId="21" fillId="0" borderId="0" xfId="0" applyFont="1" applyAlignment="1">
      <alignment horizontal="right" vertical="center" wrapText="1"/>
    </xf>
    <xf numFmtId="0" fontId="22" fillId="0" borderId="0" xfId="0" applyFont="1" applyAlignment="1">
      <alignment vertical="center" wrapText="1"/>
    </xf>
    <xf numFmtId="0" fontId="22" fillId="0" borderId="0" xfId="0" applyFont="1" applyAlignment="1">
      <alignment horizontal="center" vertical="center" wrapText="1"/>
    </xf>
    <xf numFmtId="0" fontId="16" fillId="0" borderId="0" xfId="0" applyFont="1" applyAlignment="1">
      <alignment horizontal="center" vertical="center" wrapText="1"/>
    </xf>
    <xf numFmtId="0" fontId="0" fillId="0" borderId="0" xfId="0" applyAlignment="1">
      <alignment vertical="center" wrapText="1"/>
    </xf>
    <xf numFmtId="2" fontId="21" fillId="0" borderId="0" xfId="0" applyNumberFormat="1" applyFont="1" applyAlignment="1">
      <alignment horizontal="right" vertical="center" wrapText="1"/>
    </xf>
    <xf numFmtId="0" fontId="13" fillId="0" borderId="0" xfId="0" applyFont="1" applyAlignment="1">
      <alignment horizontal="left" vertical="center" wrapText="1"/>
    </xf>
    <xf numFmtId="0" fontId="3" fillId="0" borderId="0" xfId="0" applyFont="1" applyAlignment="1">
      <alignment horizontal="right" vertical="top"/>
    </xf>
    <xf numFmtId="0" fontId="3" fillId="0" borderId="7" xfId="0" applyFont="1" applyBorder="1" applyAlignment="1">
      <alignment vertical="center" wrapText="1"/>
    </xf>
    <xf numFmtId="0" fontId="42" fillId="0" borderId="0" xfId="0" applyFont="1"/>
    <xf numFmtId="0" fontId="3" fillId="0" borderId="7" xfId="0" applyFont="1" applyBorder="1" applyAlignment="1">
      <alignment vertical="center"/>
    </xf>
    <xf numFmtId="0" fontId="3" fillId="0" borderId="7" xfId="0" applyFont="1" applyBorder="1" applyAlignment="1">
      <alignment horizontal="right" vertical="center"/>
    </xf>
    <xf numFmtId="0" fontId="3" fillId="0" borderId="5" xfId="0" applyFont="1" applyBorder="1" applyAlignment="1">
      <alignment horizontal="right" vertical="center"/>
    </xf>
    <xf numFmtId="0" fontId="5" fillId="0" borderId="6" xfId="0" applyFont="1" applyBorder="1" applyAlignment="1">
      <alignment vertical="top" wrapText="1"/>
    </xf>
    <xf numFmtId="0" fontId="5" fillId="0" borderId="6" xfId="0" applyFont="1" applyBorder="1" applyAlignment="1">
      <alignment horizontal="center" vertical="center" wrapText="1"/>
    </xf>
    <xf numFmtId="0" fontId="8" fillId="0" borderId="5" xfId="0" applyFont="1" applyBorder="1" applyAlignment="1">
      <alignment vertical="top" wrapText="1"/>
    </xf>
    <xf numFmtId="0" fontId="8" fillId="0" borderId="5" xfId="0" applyFont="1" applyBorder="1" applyAlignment="1">
      <alignment horizontal="right" vertical="center" wrapText="1"/>
    </xf>
    <xf numFmtId="0" fontId="3" fillId="0" borderId="7" xfId="0" applyFont="1" applyBorder="1" applyAlignment="1">
      <alignment vertical="top" wrapText="1"/>
    </xf>
    <xf numFmtId="0" fontId="19" fillId="0" borderId="0" xfId="0" applyFont="1" applyAlignment="1">
      <alignment vertical="top" wrapText="1"/>
    </xf>
    <xf numFmtId="0" fontId="19" fillId="0" borderId="0" xfId="0" applyFont="1" applyAlignment="1">
      <alignment vertical="top"/>
    </xf>
    <xf numFmtId="0" fontId="17" fillId="0" borderId="0" xfId="0" applyFont="1"/>
    <xf numFmtId="0" fontId="43" fillId="0" borderId="0" xfId="0" applyFont="1" applyAlignment="1">
      <alignment horizontal="left" vertical="center"/>
    </xf>
    <xf numFmtId="0" fontId="1" fillId="0" borderId="0" xfId="0" applyFont="1" applyAlignment="1">
      <alignment horizontal="center" vertical="center" wrapText="1"/>
    </xf>
    <xf numFmtId="0" fontId="20" fillId="0" borderId="0" xfId="0" applyFont="1" applyAlignment="1">
      <alignment horizontal="left" vertical="top" wrapText="1"/>
    </xf>
    <xf numFmtId="0" fontId="3" fillId="0" borderId="6" xfId="0" applyFont="1" applyBorder="1" applyAlignment="1">
      <alignment horizontal="right" vertical="center"/>
    </xf>
    <xf numFmtId="0" fontId="44" fillId="0" borderId="0" xfId="0" applyFont="1" applyAlignment="1">
      <alignment vertical="top"/>
    </xf>
    <xf numFmtId="0" fontId="44" fillId="0" borderId="0" xfId="0" applyFont="1"/>
    <xf numFmtId="0" fontId="47" fillId="3" borderId="0" xfId="0" applyFont="1" applyFill="1"/>
    <xf numFmtId="0" fontId="47" fillId="0" borderId="0" xfId="0" applyFont="1"/>
    <xf numFmtId="0" fontId="44" fillId="3" borderId="0" xfId="0" applyFont="1" applyFill="1" applyAlignment="1">
      <alignment vertical="top"/>
    </xf>
    <xf numFmtId="0" fontId="44" fillId="3" borderId="0" xfId="0" applyFont="1" applyFill="1"/>
    <xf numFmtId="2" fontId="44" fillId="3" borderId="0" xfId="0" applyNumberFormat="1" applyFont="1" applyFill="1"/>
    <xf numFmtId="0" fontId="49" fillId="0" borderId="0" xfId="0" applyFont="1" applyAlignment="1">
      <alignment horizontal="right" vertical="center" wrapText="1"/>
    </xf>
    <xf numFmtId="0" fontId="45" fillId="3" borderId="8" xfId="0" applyFont="1" applyFill="1" applyBorder="1" applyAlignment="1">
      <alignment horizontal="center" vertical="center" wrapText="1"/>
    </xf>
    <xf numFmtId="0" fontId="48" fillId="3" borderId="2" xfId="0" applyFont="1" applyFill="1" applyBorder="1" applyAlignment="1">
      <alignment horizontal="center" vertical="top" wrapText="1"/>
    </xf>
    <xf numFmtId="0" fontId="45" fillId="3" borderId="0" xfId="0" applyFont="1" applyFill="1" applyAlignment="1">
      <alignment vertical="center" wrapText="1"/>
    </xf>
    <xf numFmtId="0" fontId="49" fillId="3" borderId="0" xfId="0" applyFont="1" applyFill="1" applyAlignment="1">
      <alignment horizontal="right" vertical="center" wrapText="1"/>
    </xf>
    <xf numFmtId="0" fontId="45" fillId="3" borderId="0" xfId="0" applyFont="1" applyFill="1" applyAlignment="1">
      <alignment horizontal="right" vertical="center" wrapText="1"/>
    </xf>
    <xf numFmtId="0" fontId="48" fillId="3" borderId="0" xfId="0" applyFont="1" applyFill="1" applyAlignment="1">
      <alignment horizontal="center" vertical="top" wrapText="1"/>
    </xf>
    <xf numFmtId="9" fontId="44" fillId="3" borderId="0" xfId="0" applyNumberFormat="1" applyFont="1" applyFill="1" applyAlignment="1">
      <alignment vertical="top"/>
    </xf>
    <xf numFmtId="0" fontId="45" fillId="3" borderId="0" xfId="0" applyFont="1" applyFill="1" applyAlignment="1">
      <alignment vertical="top" wrapText="1"/>
    </xf>
    <xf numFmtId="17" fontId="46" fillId="3" borderId="0" xfId="0" applyNumberFormat="1" applyFont="1" applyFill="1" applyAlignment="1">
      <alignment horizontal="left" vertical="center" wrapText="1"/>
    </xf>
    <xf numFmtId="0" fontId="45" fillId="0" borderId="12" xfId="0" applyFont="1" applyBorder="1" applyAlignment="1">
      <alignment horizontal="center" vertical="top" wrapText="1"/>
    </xf>
    <xf numFmtId="0" fontId="49" fillId="0" borderId="0" xfId="0" applyFont="1" applyAlignment="1">
      <alignment horizontal="left" vertical="center" wrapText="1"/>
    </xf>
    <xf numFmtId="9" fontId="49" fillId="0" borderId="0" xfId="0" applyNumberFormat="1" applyFont="1" applyAlignment="1">
      <alignment horizontal="right" vertical="center" wrapText="1"/>
    </xf>
    <xf numFmtId="10" fontId="49" fillId="0" borderId="0" xfId="0" applyNumberFormat="1" applyFont="1" applyAlignment="1">
      <alignment horizontal="right" vertical="center" wrapText="1"/>
    </xf>
    <xf numFmtId="0" fontId="45" fillId="3" borderId="13" xfId="0" applyFont="1" applyFill="1" applyBorder="1" applyAlignment="1">
      <alignment horizontal="center" vertical="center" wrapText="1"/>
    </xf>
    <xf numFmtId="0" fontId="45" fillId="3" borderId="0" xfId="0" applyFont="1" applyFill="1" applyAlignment="1">
      <alignment horizontal="center" vertical="center"/>
    </xf>
    <xf numFmtId="0" fontId="49" fillId="3" borderId="0" xfId="0" applyFont="1" applyFill="1" applyAlignment="1">
      <alignment vertical="center" wrapText="1"/>
    </xf>
    <xf numFmtId="10" fontId="47" fillId="3" borderId="0" xfId="1" applyNumberFormat="1" applyFont="1" applyFill="1"/>
    <xf numFmtId="0" fontId="49" fillId="3" borderId="0" xfId="0" applyFont="1" applyFill="1"/>
    <xf numFmtId="1" fontId="47" fillId="3" borderId="0" xfId="0" applyNumberFormat="1" applyFont="1" applyFill="1"/>
    <xf numFmtId="0" fontId="11" fillId="0" borderId="6" xfId="0" applyFont="1" applyBorder="1" applyAlignment="1">
      <alignment vertical="top" wrapText="1"/>
    </xf>
    <xf numFmtId="0" fontId="45" fillId="3" borderId="0" xfId="0" applyFont="1" applyFill="1" applyAlignment="1">
      <alignment horizontal="center" vertical="center" wrapText="1"/>
    </xf>
    <xf numFmtId="0" fontId="49" fillId="3" borderId="0" xfId="0" applyFont="1" applyFill="1" applyAlignment="1">
      <alignment horizontal="justify" vertical="center" wrapText="1"/>
    </xf>
    <xf numFmtId="0" fontId="49" fillId="3" borderId="0" xfId="0" applyFont="1" applyFill="1" applyAlignment="1">
      <alignment horizontal="right" vertical="top" wrapText="1"/>
    </xf>
    <xf numFmtId="9" fontId="49" fillId="3" borderId="0" xfId="1" applyFont="1" applyFill="1" applyBorder="1"/>
    <xf numFmtId="0" fontId="45" fillId="3" borderId="3" xfId="0" applyFont="1" applyFill="1" applyBorder="1" applyAlignment="1">
      <alignment vertical="top" wrapText="1"/>
    </xf>
    <xf numFmtId="0" fontId="47" fillId="3" borderId="0" xfId="0" applyFont="1" applyFill="1" applyAlignment="1">
      <alignment vertical="center" wrapText="1"/>
    </xf>
    <xf numFmtId="0" fontId="11" fillId="5" borderId="2" xfId="0" applyFont="1" applyFill="1" applyBorder="1" applyAlignment="1">
      <alignment horizontal="left" vertical="top" wrapText="1"/>
    </xf>
    <xf numFmtId="0" fontId="11" fillId="5" borderId="2" xfId="0" applyFont="1" applyFill="1" applyBorder="1" applyAlignment="1">
      <alignment horizontal="right" vertical="top" wrapText="1"/>
    </xf>
    <xf numFmtId="0" fontId="49" fillId="3" borderId="0" xfId="0" applyFont="1" applyFill="1" applyAlignment="1">
      <alignment vertical="center"/>
    </xf>
    <xf numFmtId="9" fontId="49" fillId="3" borderId="0" xfId="1" applyFont="1" applyFill="1" applyBorder="1" applyAlignment="1">
      <alignment horizontal="right" vertical="center"/>
    </xf>
    <xf numFmtId="0" fontId="45" fillId="3" borderId="0" xfId="0" applyFont="1" applyFill="1" applyAlignment="1">
      <alignment horizontal="center" vertical="top" wrapText="1"/>
    </xf>
    <xf numFmtId="0" fontId="45" fillId="3" borderId="3" xfId="0" applyFont="1" applyFill="1" applyBorder="1" applyAlignment="1">
      <alignment horizontal="center" vertical="top" wrapText="1"/>
    </xf>
    <xf numFmtId="0" fontId="50" fillId="3" borderId="0" xfId="0" applyFont="1" applyFill="1" applyAlignment="1">
      <alignment horizontal="right" vertical="center" wrapText="1"/>
    </xf>
    <xf numFmtId="0" fontId="49" fillId="3" borderId="0" xfId="0" applyFont="1" applyFill="1" applyAlignment="1">
      <alignment wrapText="1"/>
    </xf>
    <xf numFmtId="0" fontId="50" fillId="3" borderId="0" xfId="0" applyFont="1" applyFill="1" applyAlignment="1">
      <alignment vertical="center" wrapText="1"/>
    </xf>
    <xf numFmtId="2" fontId="50" fillId="3" borderId="0" xfId="0" applyNumberFormat="1" applyFont="1" applyFill="1" applyAlignment="1">
      <alignment horizontal="right" vertical="center" wrapText="1"/>
    </xf>
    <xf numFmtId="0" fontId="50" fillId="3" borderId="0" xfId="0" applyFont="1" applyFill="1" applyAlignment="1">
      <alignment horizontal="justify" vertical="center" wrapText="1"/>
    </xf>
    <xf numFmtId="0" fontId="39" fillId="0" borderId="0" xfId="0" applyFont="1" applyAlignment="1">
      <alignment vertical="center" wrapText="1"/>
    </xf>
    <xf numFmtId="0" fontId="10" fillId="0" borderId="5" xfId="0" applyFont="1" applyBorder="1" applyAlignment="1">
      <alignment vertical="top" wrapText="1"/>
    </xf>
    <xf numFmtId="0" fontId="3" fillId="0" borderId="5" xfId="0" applyFont="1" applyBorder="1" applyAlignment="1">
      <alignment horizontal="center" vertical="center"/>
    </xf>
    <xf numFmtId="0" fontId="7" fillId="0" borderId="5" xfId="0" applyFont="1" applyBorder="1" applyAlignment="1">
      <alignment horizontal="center" vertical="center"/>
    </xf>
    <xf numFmtId="0" fontId="3" fillId="0" borderId="5" xfId="0" applyFont="1" applyBorder="1" applyAlignment="1">
      <alignment horizontal="right" vertical="top" wrapText="1"/>
    </xf>
    <xf numFmtId="0" fontId="10" fillId="0" borderId="6" xfId="0" applyFont="1" applyBorder="1" applyAlignment="1">
      <alignment vertical="top" wrapText="1"/>
    </xf>
    <xf numFmtId="0" fontId="7" fillId="0" borderId="5" xfId="0" applyFont="1" applyBorder="1" applyAlignment="1">
      <alignment horizontal="right" vertical="top" wrapText="1"/>
    </xf>
    <xf numFmtId="0" fontId="3" fillId="0" borderId="5" xfId="0" applyFont="1" applyBorder="1" applyAlignment="1">
      <alignment horizontal="center" vertical="center" wrapText="1"/>
    </xf>
    <xf numFmtId="0" fontId="7" fillId="0" borderId="5" xfId="0" applyFont="1" applyBorder="1" applyAlignment="1">
      <alignment horizontal="right" vertical="center"/>
    </xf>
    <xf numFmtId="0" fontId="3" fillId="0" borderId="6" xfId="0" applyFont="1" applyBorder="1" applyAlignment="1">
      <alignment horizontal="right" vertical="center" wrapText="1"/>
    </xf>
    <xf numFmtId="0" fontId="7" fillId="0" borderId="6" xfId="0" applyFont="1" applyBorder="1" applyAlignment="1">
      <alignment horizontal="right" vertical="center"/>
    </xf>
    <xf numFmtId="0" fontId="19" fillId="0" borderId="0" xfId="0" applyFont="1"/>
    <xf numFmtId="0" fontId="11" fillId="5" borderId="33" xfId="0" applyFont="1" applyFill="1" applyBorder="1" applyAlignment="1">
      <alignment horizontal="left" vertical="top" wrapText="1"/>
    </xf>
    <xf numFmtId="0" fontId="11" fillId="5" borderId="3" xfId="0" applyFont="1" applyFill="1" applyBorder="1" applyAlignment="1">
      <alignment horizontal="left" vertical="top" wrapText="1"/>
    </xf>
    <xf numFmtId="0" fontId="11" fillId="5" borderId="3" xfId="0" applyFont="1" applyFill="1" applyBorder="1" applyAlignment="1">
      <alignment horizontal="right" vertical="top" wrapText="1"/>
    </xf>
    <xf numFmtId="0" fontId="11" fillId="5" borderId="2" xfId="0" applyFont="1" applyFill="1" applyBorder="1" applyAlignment="1">
      <alignment horizontal="left" vertical="top"/>
    </xf>
    <xf numFmtId="0" fontId="11" fillId="5" borderId="2" xfId="0" applyFont="1" applyFill="1" applyBorder="1" applyAlignment="1">
      <alignment horizontal="right" vertical="top"/>
    </xf>
    <xf numFmtId="0" fontId="11" fillId="5" borderId="2" xfId="0" applyFont="1" applyFill="1" applyBorder="1" applyAlignment="1">
      <alignment horizontal="left" vertical="center" wrapText="1"/>
    </xf>
    <xf numFmtId="0" fontId="10" fillId="5" borderId="2" xfId="0" applyFont="1" applyFill="1" applyBorder="1" applyAlignment="1">
      <alignment horizontal="left" vertical="top" wrapText="1"/>
    </xf>
    <xf numFmtId="0" fontId="3" fillId="0" borderId="0" xfId="0" applyFont="1" applyAlignment="1">
      <alignment horizontal="right" vertical="center" wrapText="1" indent="1"/>
    </xf>
    <xf numFmtId="0" fontId="3" fillId="0" borderId="7" xfId="0" applyFont="1" applyBorder="1" applyAlignment="1">
      <alignment horizontal="right" vertical="center" wrapText="1"/>
    </xf>
    <xf numFmtId="0" fontId="24" fillId="3" borderId="0" xfId="0" applyFont="1" applyFill="1"/>
    <xf numFmtId="0" fontId="24" fillId="3" borderId="0" xfId="0" applyFont="1" applyFill="1" applyAlignment="1">
      <alignment vertical="top"/>
    </xf>
    <xf numFmtId="2" fontId="3" fillId="0" borderId="0" xfId="0" applyNumberFormat="1" applyFont="1" applyAlignment="1">
      <alignment horizontal="right" vertical="center"/>
    </xf>
    <xf numFmtId="2" fontId="11" fillId="5" borderId="2" xfId="0" applyNumberFormat="1" applyFont="1" applyFill="1" applyBorder="1" applyAlignment="1">
      <alignment horizontal="right" vertical="top" wrapText="1"/>
    </xf>
    <xf numFmtId="2" fontId="7" fillId="0" borderId="0" xfId="0" applyNumberFormat="1" applyFont="1" applyAlignment="1">
      <alignment horizontal="right" vertical="center" wrapText="1"/>
    </xf>
    <xf numFmtId="0" fontId="10" fillId="5" borderId="2" xfId="0" applyFont="1" applyFill="1" applyBorder="1" applyAlignment="1">
      <alignment horizontal="right" vertical="center" wrapText="1"/>
    </xf>
    <xf numFmtId="0" fontId="5" fillId="5" borderId="2" xfId="0" applyFont="1" applyFill="1" applyBorder="1" applyAlignment="1">
      <alignment horizontal="left" vertical="top" wrapText="1"/>
    </xf>
    <xf numFmtId="0" fontId="10" fillId="0" borderId="34" xfId="0" applyFont="1" applyBorder="1" applyAlignment="1">
      <alignment horizontal="left" vertical="top" wrapText="1"/>
    </xf>
    <xf numFmtId="0" fontId="7" fillId="0" borderId="35" xfId="0" applyFont="1" applyBorder="1" applyAlignment="1">
      <alignment horizontal="left" vertical="top" wrapText="1"/>
    </xf>
    <xf numFmtId="0" fontId="7" fillId="0" borderId="17" xfId="0" applyFont="1" applyBorder="1" applyAlignment="1">
      <alignment horizontal="left" vertical="top" wrapText="1"/>
    </xf>
    <xf numFmtId="0" fontId="7" fillId="0" borderId="36" xfId="0" applyFont="1" applyBorder="1" applyAlignment="1">
      <alignment horizontal="left" vertical="top" wrapText="1"/>
    </xf>
    <xf numFmtId="0" fontId="3" fillId="0" borderId="0" xfId="0" applyFont="1" applyAlignment="1">
      <alignment horizontal="right" vertical="center" wrapText="1" indent="8"/>
    </xf>
    <xf numFmtId="0" fontId="11" fillId="0" borderId="6" xfId="0" applyFont="1" applyBorder="1" applyAlignment="1">
      <alignment horizontal="right" vertical="center" wrapText="1" indent="8"/>
    </xf>
    <xf numFmtId="0" fontId="8" fillId="0" borderId="0" xfId="0" applyFont="1" applyAlignment="1">
      <alignment horizontal="left" vertical="center" wrapText="1"/>
    </xf>
    <xf numFmtId="0" fontId="52" fillId="0" borderId="0" xfId="0" applyFont="1"/>
    <xf numFmtId="0" fontId="3" fillId="6" borderId="0" xfId="0" applyFont="1" applyFill="1"/>
    <xf numFmtId="0" fontId="3" fillId="0" borderId="0" xfId="0" applyFont="1" applyAlignment="1">
      <alignment horizontal="left" vertical="center"/>
    </xf>
    <xf numFmtId="0" fontId="38" fillId="8" borderId="0" xfId="0" applyFont="1" applyFill="1" applyAlignment="1">
      <alignment horizontal="right" vertical="center" wrapText="1"/>
    </xf>
    <xf numFmtId="0" fontId="7" fillId="8" borderId="0" xfId="0" applyFont="1" applyFill="1" applyAlignment="1">
      <alignment horizontal="right" vertical="center" wrapText="1"/>
    </xf>
    <xf numFmtId="0" fontId="20" fillId="0" borderId="0" xfId="0" applyFont="1" applyAlignment="1">
      <alignment horizontal="right" vertical="center" wrapText="1"/>
    </xf>
    <xf numFmtId="0" fontId="19" fillId="0" borderId="0" xfId="0" applyFont="1" applyAlignment="1">
      <alignment horizontal="right" vertical="center" wrapText="1"/>
    </xf>
    <xf numFmtId="0" fontId="39" fillId="3" borderId="0" xfId="0" applyFont="1" applyFill="1" applyAlignment="1">
      <alignment horizontal="right" vertical="center" wrapText="1"/>
    </xf>
    <xf numFmtId="0" fontId="10" fillId="5" borderId="2" xfId="0" applyFont="1" applyFill="1" applyBorder="1" applyAlignment="1">
      <alignment horizontal="right" vertical="top" wrapText="1"/>
    </xf>
    <xf numFmtId="0" fontId="11" fillId="5" borderId="2" xfId="0" applyFont="1" applyFill="1" applyBorder="1" applyAlignment="1">
      <alignment horizontal="right" vertical="top" wrapText="1" indent="1"/>
    </xf>
    <xf numFmtId="0" fontId="10" fillId="5" borderId="2" xfId="0" applyFont="1" applyFill="1" applyBorder="1" applyAlignment="1">
      <alignment horizontal="right" vertical="top" wrapText="1" indent="1"/>
    </xf>
    <xf numFmtId="0" fontId="20" fillId="0" borderId="0" xfId="0" applyFont="1" applyAlignment="1">
      <alignment horizontal="justify" vertical="center" wrapText="1"/>
    </xf>
    <xf numFmtId="0" fontId="10" fillId="5" borderId="2" xfId="0" applyFont="1" applyFill="1" applyBorder="1" applyAlignment="1">
      <alignment horizontal="left" vertical="center" wrapText="1"/>
    </xf>
    <xf numFmtId="2" fontId="8" fillId="0" borderId="0" xfId="0" applyNumberFormat="1" applyFont="1" applyAlignment="1">
      <alignment horizontal="right" vertical="center" wrapText="1"/>
    </xf>
    <xf numFmtId="0" fontId="42" fillId="3" borderId="0" xfId="0" applyFont="1" applyFill="1"/>
    <xf numFmtId="0" fontId="5" fillId="5" borderId="2" xfId="0" applyFont="1" applyFill="1" applyBorder="1" applyAlignment="1">
      <alignment horizontal="center" vertical="top" wrapText="1"/>
    </xf>
    <xf numFmtId="0" fontId="19" fillId="0" borderId="0" xfId="0" applyFont="1" applyAlignment="1">
      <alignment horizontal="left" vertical="center"/>
    </xf>
    <xf numFmtId="0" fontId="13" fillId="3" borderId="0" xfId="0" applyFont="1" applyFill="1" applyAlignment="1">
      <alignment vertical="top" wrapText="1"/>
    </xf>
    <xf numFmtId="0" fontId="12" fillId="5" borderId="13" xfId="0" applyFont="1" applyFill="1" applyBorder="1" applyAlignment="1">
      <alignment horizontal="center" vertical="top" wrapText="1"/>
    </xf>
    <xf numFmtId="0" fontId="12" fillId="5" borderId="0" xfId="0" applyFont="1" applyFill="1" applyAlignment="1">
      <alignment horizontal="center" vertical="top" wrapText="1"/>
    </xf>
    <xf numFmtId="0" fontId="1" fillId="0" borderId="0" xfId="0" applyFont="1" applyAlignment="1">
      <alignment horizontal="justify" vertical="top" wrapText="1"/>
    </xf>
    <xf numFmtId="0" fontId="12" fillId="0" borderId="6" xfId="0" applyFont="1" applyBorder="1" applyAlignment="1">
      <alignment vertical="top" wrapText="1"/>
    </xf>
    <xf numFmtId="0" fontId="1" fillId="0" borderId="5" xfId="0" applyFont="1" applyBorder="1" applyAlignment="1">
      <alignment horizontal="justify" vertical="top" wrapText="1"/>
    </xf>
    <xf numFmtId="0" fontId="1" fillId="0" borderId="5" xfId="0" applyFont="1" applyBorder="1" applyAlignment="1">
      <alignment horizontal="right" vertical="center" wrapText="1"/>
    </xf>
    <xf numFmtId="0" fontId="5" fillId="5" borderId="8" xfId="0" applyFont="1" applyFill="1" applyBorder="1" applyAlignment="1">
      <alignment horizontal="left" vertical="top" wrapText="1"/>
    </xf>
    <xf numFmtId="0" fontId="39" fillId="0" borderId="0" xfId="0" applyFont="1"/>
    <xf numFmtId="0" fontId="10" fillId="5" borderId="2" xfId="0" applyFont="1" applyFill="1" applyBorder="1" applyAlignment="1">
      <alignment vertical="center" wrapText="1"/>
    </xf>
    <xf numFmtId="0" fontId="7" fillId="7" borderId="0" xfId="0" applyFont="1" applyFill="1" applyAlignment="1">
      <alignment horizontal="right" vertical="center" wrapText="1"/>
    </xf>
    <xf numFmtId="9" fontId="42" fillId="3" borderId="0" xfId="0" applyNumberFormat="1" applyFont="1" applyFill="1"/>
    <xf numFmtId="2" fontId="3" fillId="0" borderId="7" xfId="0" applyNumberFormat="1" applyFont="1" applyBorder="1" applyAlignment="1">
      <alignment horizontal="right" vertical="center" wrapText="1"/>
    </xf>
    <xf numFmtId="0" fontId="53" fillId="0" borderId="7" xfId="0" applyFont="1" applyBorder="1" applyAlignment="1">
      <alignment horizontal="left" vertical="top"/>
    </xf>
    <xf numFmtId="0" fontId="4" fillId="0" borderId="0" xfId="0" applyFont="1" applyAlignment="1">
      <alignment horizontal="justify" vertical="top"/>
    </xf>
    <xf numFmtId="2" fontId="5" fillId="5" borderId="2" xfId="0" applyNumberFormat="1" applyFont="1" applyFill="1" applyBorder="1" applyAlignment="1">
      <alignment horizontal="right" vertical="top" wrapText="1"/>
    </xf>
    <xf numFmtId="2" fontId="3" fillId="0" borderId="0" xfId="0" applyNumberFormat="1" applyFont="1" applyAlignment="1">
      <alignment horizontal="right" vertical="center" wrapText="1"/>
    </xf>
    <xf numFmtId="2" fontId="11" fillId="5" borderId="33" xfId="0" applyNumberFormat="1" applyFont="1" applyFill="1" applyBorder="1" applyAlignment="1">
      <alignment horizontal="right" vertical="top" wrapText="1"/>
    </xf>
    <xf numFmtId="1" fontId="3" fillId="0" borderId="7" xfId="0" applyNumberFormat="1" applyFont="1" applyBorder="1" applyAlignment="1">
      <alignment horizontal="right" vertical="center" wrapText="1"/>
    </xf>
    <xf numFmtId="1" fontId="3" fillId="0" borderId="0" xfId="0" applyNumberFormat="1" applyFont="1" applyAlignment="1">
      <alignment horizontal="right" vertical="center" wrapText="1"/>
    </xf>
    <xf numFmtId="1" fontId="11" fillId="5" borderId="33" xfId="0" applyNumberFormat="1" applyFont="1" applyFill="1" applyBorder="1" applyAlignment="1">
      <alignment horizontal="right" vertical="top" wrapText="1"/>
    </xf>
    <xf numFmtId="2" fontId="3" fillId="0" borderId="7" xfId="0" applyNumberFormat="1" applyFont="1" applyBorder="1"/>
    <xf numFmtId="2" fontId="3" fillId="0" borderId="0" xfId="5" applyNumberFormat="1" applyFont="1" applyAlignment="1">
      <alignment horizontal="right" vertical="center" wrapText="1"/>
    </xf>
    <xf numFmtId="1" fontId="7" fillId="0" borderId="0" xfId="0" applyNumberFormat="1" applyFont="1" applyAlignment="1">
      <alignment horizontal="right" vertical="center" wrapText="1"/>
    </xf>
    <xf numFmtId="1" fontId="11" fillId="5" borderId="2" xfId="0" applyNumberFormat="1" applyFont="1" applyFill="1" applyBorder="1" applyAlignment="1">
      <alignment horizontal="right" vertical="top" wrapText="1"/>
    </xf>
    <xf numFmtId="0" fontId="5" fillId="0" borderId="0" xfId="0" applyFont="1" applyAlignment="1">
      <alignment horizontal="right" vertical="center" wrapText="1" indent="9"/>
    </xf>
    <xf numFmtId="0" fontId="8" fillId="0" borderId="0" xfId="0" applyFont="1" applyAlignment="1">
      <alignment horizontal="center" vertical="center" wrapText="1"/>
    </xf>
    <xf numFmtId="1" fontId="11" fillId="5" borderId="8" xfId="0" applyNumberFormat="1" applyFont="1" applyFill="1" applyBorder="1" applyAlignment="1">
      <alignment horizontal="right" vertical="center" wrapText="1"/>
    </xf>
    <xf numFmtId="0" fontId="45" fillId="0" borderId="0" xfId="0" applyFont="1" applyAlignment="1">
      <alignment horizontal="center" vertical="top" wrapText="1"/>
    </xf>
    <xf numFmtId="0" fontId="3" fillId="0" borderId="7" xfId="0" applyFont="1" applyBorder="1" applyAlignment="1">
      <alignment vertical="top"/>
    </xf>
    <xf numFmtId="0" fontId="21" fillId="0" borderId="7" xfId="0" applyFont="1" applyBorder="1" applyAlignment="1">
      <alignment horizontal="right" vertical="center" wrapText="1"/>
    </xf>
    <xf numFmtId="3" fontId="20" fillId="0" borderId="0" xfId="0" applyNumberFormat="1" applyFont="1" applyAlignment="1">
      <alignment horizontal="right" vertical="center" wrapText="1"/>
    </xf>
    <xf numFmtId="0" fontId="3" fillId="0" borderId="0" xfId="0" applyFont="1" applyAlignment="1">
      <alignment horizontal="left" vertical="top" wrapText="1"/>
    </xf>
    <xf numFmtId="0" fontId="11" fillId="5" borderId="14" xfId="0" applyFont="1" applyFill="1" applyBorder="1" applyAlignment="1">
      <alignment horizontal="center" vertical="top" wrapText="1"/>
    </xf>
    <xf numFmtId="0" fontId="17" fillId="0" borderId="0" xfId="0" applyFont="1" applyAlignment="1">
      <alignment horizontal="right" vertical="center"/>
    </xf>
    <xf numFmtId="0" fontId="19" fillId="0" borderId="0" xfId="0" applyFont="1" applyAlignment="1">
      <alignment horizontal="left" vertical="top" wrapText="1"/>
    </xf>
    <xf numFmtId="10" fontId="7" fillId="0" borderId="0" xfId="0" applyNumberFormat="1" applyFont="1" applyAlignment="1">
      <alignment horizontal="right" vertical="top" wrapText="1"/>
    </xf>
    <xf numFmtId="0" fontId="7" fillId="0" borderId="0" xfId="0" applyFont="1" applyAlignment="1">
      <alignment horizontal="center" vertical="top" wrapText="1"/>
    </xf>
    <xf numFmtId="0" fontId="5" fillId="5" borderId="2" xfId="0" applyFont="1" applyFill="1" applyBorder="1" applyAlignment="1">
      <alignment horizontal="right" vertical="center" wrapText="1"/>
    </xf>
    <xf numFmtId="10" fontId="7" fillId="0" borderId="0" xfId="1" applyNumberFormat="1" applyFont="1" applyAlignment="1">
      <alignment horizontal="right" vertical="top" wrapText="1"/>
    </xf>
    <xf numFmtId="0" fontId="31" fillId="0" borderId="0" xfId="0" applyFont="1" applyAlignment="1">
      <alignment horizontal="right" vertical="center" wrapText="1"/>
    </xf>
    <xf numFmtId="0" fontId="5" fillId="5" borderId="3" xfId="0" applyFont="1" applyFill="1" applyBorder="1" applyAlignment="1">
      <alignment horizontal="right" vertical="top" wrapText="1" indent="1"/>
    </xf>
    <xf numFmtId="0" fontId="19" fillId="0" borderId="5" xfId="0" applyFont="1" applyBorder="1" applyAlignment="1">
      <alignment vertical="center" wrapText="1"/>
    </xf>
    <xf numFmtId="166" fontId="7" fillId="0" borderId="0" xfId="0" applyNumberFormat="1" applyFont="1" applyAlignment="1">
      <alignment horizontal="center" vertical="top" wrapText="1"/>
    </xf>
    <xf numFmtId="0" fontId="3" fillId="0" borderId="7" xfId="0" applyFont="1" applyBorder="1" applyAlignment="1">
      <alignment horizontal="right" vertical="top" wrapText="1"/>
    </xf>
    <xf numFmtId="0" fontId="8" fillId="0" borderId="7" xfId="0" applyFont="1" applyBorder="1" applyAlignment="1">
      <alignment horizontal="right" vertical="center" wrapText="1"/>
    </xf>
    <xf numFmtId="2" fontId="3" fillId="0" borderId="0" xfId="5" applyNumberFormat="1" applyFont="1" applyAlignment="1">
      <alignment horizontal="right" vertical="center"/>
    </xf>
    <xf numFmtId="2" fontId="3" fillId="0" borderId="10" xfId="5" applyNumberFormat="1" applyFont="1" applyBorder="1" applyAlignment="1">
      <alignment horizontal="right" vertical="center"/>
    </xf>
    <xf numFmtId="2" fontId="3" fillId="0" borderId="10" xfId="0" applyNumberFormat="1" applyFont="1" applyBorder="1" applyAlignment="1">
      <alignment horizontal="right" vertical="center"/>
    </xf>
    <xf numFmtId="0" fontId="11" fillId="5" borderId="0" xfId="0" applyFont="1" applyFill="1" applyAlignment="1">
      <alignment horizontal="center" vertical="top" wrapText="1"/>
    </xf>
    <xf numFmtId="0" fontId="7" fillId="3" borderId="0" xfId="0" applyFont="1" applyFill="1" applyAlignment="1">
      <alignment horizontal="left" vertical="top" wrapText="1"/>
    </xf>
    <xf numFmtId="0" fontId="5" fillId="5" borderId="0" xfId="0" applyFont="1" applyFill="1" applyAlignment="1">
      <alignment horizontal="left" vertical="top" wrapText="1"/>
    </xf>
    <xf numFmtId="0" fontId="10" fillId="5" borderId="0" xfId="0" applyFont="1" applyFill="1" applyAlignment="1">
      <alignment horizontal="right" vertical="center" wrapText="1"/>
    </xf>
    <xf numFmtId="0" fontId="3" fillId="0" borderId="0" xfId="0" applyFont="1" applyAlignment="1">
      <alignment horizontal="center" vertical="top"/>
    </xf>
    <xf numFmtId="0" fontId="52" fillId="0" borderId="0" xfId="0" applyFont="1" applyAlignment="1">
      <alignment horizontal="center" vertical="top"/>
    </xf>
    <xf numFmtId="0" fontId="52" fillId="0" borderId="0" xfId="0" applyFont="1" applyAlignment="1">
      <alignment vertical="top"/>
    </xf>
    <xf numFmtId="165" fontId="52" fillId="0" borderId="0" xfId="0" applyNumberFormat="1" applyFont="1" applyAlignment="1">
      <alignment vertical="top"/>
    </xf>
    <xf numFmtId="0" fontId="53" fillId="0" borderId="0" xfId="0" applyFont="1" applyAlignment="1">
      <alignment horizontal="left" vertical="top" wrapText="1"/>
    </xf>
    <xf numFmtId="0" fontId="13" fillId="5" borderId="13" xfId="0" applyFont="1" applyFill="1" applyBorder="1" applyAlignment="1">
      <alignment horizontal="center" vertical="top" wrapText="1"/>
    </xf>
    <xf numFmtId="0" fontId="13" fillId="5" borderId="0" xfId="0" applyFont="1" applyFill="1" applyAlignment="1">
      <alignment horizontal="center" vertical="center" wrapText="1"/>
    </xf>
    <xf numFmtId="0" fontId="13" fillId="0" borderId="0" xfId="0" applyFont="1" applyAlignment="1">
      <alignment vertical="center" wrapText="1"/>
    </xf>
    <xf numFmtId="0" fontId="13" fillId="0" borderId="0" xfId="0" applyFont="1" applyAlignment="1">
      <alignment horizontal="center" vertical="center"/>
    </xf>
    <xf numFmtId="0" fontId="13" fillId="0" borderId="7" xfId="0" applyFont="1" applyBorder="1" applyAlignment="1">
      <alignment vertical="top" wrapText="1"/>
    </xf>
    <xf numFmtId="0" fontId="13" fillId="0" borderId="7" xfId="0" applyFont="1" applyBorder="1" applyAlignment="1">
      <alignment horizontal="center" vertical="center" wrapText="1"/>
    </xf>
    <xf numFmtId="0" fontId="54" fillId="0" borderId="0" xfId="0" applyFont="1" applyAlignment="1">
      <alignment horizontal="left" vertical="center" wrapText="1" indent="2"/>
    </xf>
    <xf numFmtId="0" fontId="54" fillId="0" borderId="0" xfId="0" applyFont="1" applyAlignment="1">
      <alignment horizontal="right" vertical="center" wrapText="1"/>
    </xf>
    <xf numFmtId="0" fontId="54" fillId="0" borderId="0" xfId="0" applyFont="1" applyAlignment="1">
      <alignment horizontal="left" vertical="top" wrapText="1" indent="2"/>
    </xf>
    <xf numFmtId="0" fontId="54" fillId="0" borderId="5" xfId="0" applyFont="1" applyBorder="1" applyAlignment="1">
      <alignment horizontal="right" vertical="center" wrapText="1"/>
    </xf>
    <xf numFmtId="0" fontId="13" fillId="0" borderId="6" xfId="0" applyFont="1" applyBorder="1" applyAlignment="1">
      <alignment vertical="center" wrapText="1"/>
    </xf>
    <xf numFmtId="0" fontId="54" fillId="0" borderId="0" xfId="0" applyFont="1" applyAlignment="1">
      <alignment vertical="top" wrapText="1"/>
    </xf>
    <xf numFmtId="0" fontId="1" fillId="0" borderId="7" xfId="0" applyFont="1" applyBorder="1" applyAlignment="1">
      <alignment horizontal="right" vertical="center" wrapText="1"/>
    </xf>
    <xf numFmtId="0" fontId="54" fillId="0" borderId="0" xfId="0" applyFont="1" applyAlignment="1">
      <alignment vertical="center" wrapText="1"/>
    </xf>
    <xf numFmtId="0" fontId="13" fillId="0" borderId="5" xfId="0" applyFont="1" applyBorder="1" applyAlignment="1">
      <alignment horizontal="center" vertical="center"/>
    </xf>
    <xf numFmtId="165" fontId="52" fillId="0" borderId="0" xfId="0" applyNumberFormat="1" applyFont="1" applyAlignment="1">
      <alignment horizontal="center" vertical="top"/>
    </xf>
    <xf numFmtId="0" fontId="52" fillId="5" borderId="0" xfId="0" applyFont="1" applyFill="1" applyAlignment="1">
      <alignment vertical="top"/>
    </xf>
    <xf numFmtId="0" fontId="52" fillId="5" borderId="0" xfId="0" applyFont="1" applyFill="1" applyAlignment="1">
      <alignment horizontal="center" vertical="top"/>
    </xf>
    <xf numFmtId="0" fontId="10" fillId="5" borderId="0" xfId="0" applyFont="1" applyFill="1" applyAlignment="1">
      <alignment horizontal="center" vertical="top" wrapText="1"/>
    </xf>
    <xf numFmtId="14" fontId="3" fillId="0" borderId="0" xfId="0" applyNumberFormat="1" applyFont="1" applyAlignment="1">
      <alignment horizontal="center" vertical="top" wrapText="1"/>
    </xf>
    <xf numFmtId="0" fontId="3" fillId="0" borderId="5" xfId="0" applyFont="1" applyBorder="1" applyAlignment="1">
      <alignment vertical="top" wrapText="1"/>
    </xf>
    <xf numFmtId="0" fontId="3" fillId="0" borderId="5" xfId="0" applyFont="1" applyBorder="1" applyAlignment="1">
      <alignment vertical="center"/>
    </xf>
    <xf numFmtId="0" fontId="3" fillId="0" borderId="5" xfId="0" applyFont="1" applyBorder="1" applyAlignment="1">
      <alignment vertical="top"/>
    </xf>
    <xf numFmtId="0" fontId="3" fillId="0" borderId="5" xfId="0" applyFont="1" applyBorder="1"/>
    <xf numFmtId="0" fontId="36" fillId="3" borderId="0" xfId="2" applyFont="1" applyFill="1" applyAlignment="1">
      <alignment horizontal="center" wrapText="1"/>
    </xf>
    <xf numFmtId="0" fontId="10" fillId="0" borderId="6" xfId="0" applyFont="1" applyBorder="1" applyAlignment="1">
      <alignment horizontal="right" vertical="center" wrapText="1"/>
    </xf>
    <xf numFmtId="2" fontId="3" fillId="0" borderId="0" xfId="0" applyNumberFormat="1" applyFont="1"/>
    <xf numFmtId="165" fontId="3" fillId="0" borderId="0" xfId="0" applyNumberFormat="1" applyFont="1" applyAlignment="1">
      <alignment vertical="top"/>
    </xf>
    <xf numFmtId="2" fontId="3" fillId="0" borderId="0" xfId="0" applyNumberFormat="1" applyFont="1" applyAlignment="1">
      <alignment horizontal="right" vertical="top" indent="1"/>
    </xf>
    <xf numFmtId="2" fontId="3" fillId="0" borderId="0" xfId="0" applyNumberFormat="1" applyFont="1" applyAlignment="1">
      <alignment horizontal="right" vertical="top"/>
    </xf>
    <xf numFmtId="0" fontId="55" fillId="0" borderId="0" xfId="0" applyFont="1" applyAlignment="1">
      <alignment vertical="top"/>
    </xf>
    <xf numFmtId="165" fontId="3" fillId="0" borderId="7" xfId="0" applyNumberFormat="1" applyFont="1" applyBorder="1" applyAlignment="1">
      <alignment vertical="top"/>
    </xf>
    <xf numFmtId="2" fontId="3" fillId="0" borderId="7" xfId="0" applyNumberFormat="1" applyFont="1" applyBorder="1" applyAlignment="1">
      <alignment horizontal="right" vertical="top"/>
    </xf>
    <xf numFmtId="0" fontId="3" fillId="0" borderId="6" xfId="0" applyFont="1" applyBorder="1" applyAlignment="1">
      <alignment vertical="top"/>
    </xf>
    <xf numFmtId="165" fontId="3" fillId="0" borderId="6" xfId="0" applyNumberFormat="1" applyFont="1" applyBorder="1" applyAlignment="1">
      <alignment vertical="top"/>
    </xf>
    <xf numFmtId="2" fontId="3" fillId="0" borderId="6" xfId="0" applyNumberFormat="1" applyFont="1" applyBorder="1" applyAlignment="1">
      <alignment horizontal="right" vertical="top"/>
    </xf>
    <xf numFmtId="0" fontId="3" fillId="0" borderId="0" xfId="0" applyFont="1" applyAlignment="1">
      <alignment horizontal="justify" vertical="center"/>
    </xf>
    <xf numFmtId="14" fontId="19" fillId="0" borderId="0" xfId="0" applyNumberFormat="1" applyFont="1" applyAlignment="1">
      <alignment horizontal="center" vertical="top"/>
    </xf>
    <xf numFmtId="2" fontId="19" fillId="0" borderId="0" xfId="5" applyNumberFormat="1" applyFont="1" applyFill="1" applyBorder="1" applyAlignment="1">
      <alignment vertical="top"/>
    </xf>
    <xf numFmtId="167" fontId="19" fillId="0" borderId="0" xfId="0" applyNumberFormat="1" applyFont="1" applyAlignment="1">
      <alignment horizontal="center" vertical="top"/>
    </xf>
    <xf numFmtId="0" fontId="19" fillId="0" borderId="0" xfId="0" applyFont="1" applyAlignment="1">
      <alignment horizontal="center" vertical="top"/>
    </xf>
    <xf numFmtId="0" fontId="7" fillId="0" borderId="0" xfId="0" applyFont="1" applyAlignment="1">
      <alignment vertical="center"/>
    </xf>
    <xf numFmtId="0" fontId="3" fillId="11" borderId="0" xfId="0" applyFont="1" applyFill="1" applyAlignment="1">
      <alignment vertical="center"/>
    </xf>
    <xf numFmtId="14" fontId="3" fillId="11" borderId="0" xfId="0" applyNumberFormat="1" applyFont="1" applyFill="1" applyAlignment="1">
      <alignment horizontal="center" vertical="center" wrapText="1"/>
    </xf>
    <xf numFmtId="14" fontId="3" fillId="0" borderId="0" xfId="0" applyNumberFormat="1" applyFont="1" applyAlignment="1">
      <alignment horizontal="center" vertical="center" wrapText="1"/>
    </xf>
    <xf numFmtId="0" fontId="11" fillId="4" borderId="7" xfId="0" applyFont="1" applyFill="1" applyBorder="1" applyAlignment="1">
      <alignment horizontal="right" vertical="center"/>
    </xf>
    <xf numFmtId="4" fontId="11" fillId="4" borderId="6" xfId="0" applyNumberFormat="1" applyFont="1" applyFill="1" applyBorder="1" applyAlignment="1">
      <alignment horizontal="right" vertical="center"/>
    </xf>
    <xf numFmtId="0" fontId="11" fillId="4" borderId="6" xfId="0" applyFont="1" applyFill="1" applyBorder="1" applyAlignment="1">
      <alignment horizontal="right" vertical="center"/>
    </xf>
    <xf numFmtId="0" fontId="30" fillId="5" borderId="3" xfId="0" applyFont="1" applyFill="1" applyBorder="1" applyAlignment="1">
      <alignment horizontal="center" vertical="center" wrapText="1"/>
    </xf>
    <xf numFmtId="0" fontId="30" fillId="5" borderId="3" xfId="0" applyFont="1" applyFill="1" applyBorder="1" applyAlignment="1">
      <alignment horizontal="center" vertical="center"/>
    </xf>
    <xf numFmtId="0" fontId="31" fillId="5" borderId="3" xfId="0" applyFont="1" applyFill="1" applyBorder="1" applyAlignment="1">
      <alignment horizontal="center" vertical="top" wrapText="1"/>
    </xf>
    <xf numFmtId="0" fontId="31" fillId="5" borderId="3" xfId="2" applyFont="1" applyFill="1" applyBorder="1" applyAlignment="1">
      <alignment horizontal="center" vertical="top" wrapText="1"/>
    </xf>
    <xf numFmtId="0" fontId="1" fillId="5" borderId="3" xfId="0" applyFont="1" applyFill="1" applyBorder="1" applyAlignment="1">
      <alignment horizontal="center"/>
    </xf>
    <xf numFmtId="9" fontId="0" fillId="0" borderId="0" xfId="1" applyFont="1"/>
    <xf numFmtId="0" fontId="18" fillId="5" borderId="2" xfId="0" applyFont="1" applyFill="1" applyBorder="1" applyAlignment="1">
      <alignment horizontal="center" vertical="center" wrapText="1"/>
    </xf>
    <xf numFmtId="0" fontId="19" fillId="0" borderId="0" xfId="0" applyFont="1" applyAlignment="1">
      <alignment vertical="center"/>
    </xf>
    <xf numFmtId="0" fontId="20" fillId="0" borderId="0" xfId="0" applyFont="1" applyAlignment="1">
      <alignment horizontal="right" vertical="center"/>
    </xf>
    <xf numFmtId="0" fontId="18" fillId="5" borderId="0" xfId="0" applyFont="1" applyFill="1" applyAlignment="1">
      <alignment vertical="center"/>
    </xf>
    <xf numFmtId="0" fontId="57" fillId="5" borderId="0" xfId="0" applyFont="1" applyFill="1" applyAlignment="1">
      <alignment horizontal="right" vertical="center"/>
    </xf>
    <xf numFmtId="0" fontId="3" fillId="0" borderId="7" xfId="0" applyFont="1" applyBorder="1" applyAlignment="1">
      <alignment horizontal="center" vertical="center"/>
    </xf>
    <xf numFmtId="0" fontId="11" fillId="5" borderId="37" xfId="0" applyFont="1" applyFill="1" applyBorder="1" applyAlignment="1">
      <alignment horizontal="center" vertical="top" wrapText="1"/>
    </xf>
    <xf numFmtId="0" fontId="11" fillId="5" borderId="17" xfId="0" applyFont="1" applyFill="1" applyBorder="1" applyAlignment="1">
      <alignment horizontal="center" vertical="center" wrapText="1"/>
    </xf>
    <xf numFmtId="0" fontId="11" fillId="5" borderId="13" xfId="0" applyFont="1" applyFill="1" applyBorder="1" applyAlignment="1">
      <alignment horizontal="center" vertical="center" wrapText="1"/>
    </xf>
    <xf numFmtId="0" fontId="10" fillId="0" borderId="6" xfId="0" applyFont="1" applyBorder="1" applyAlignment="1">
      <alignment horizontal="center" vertical="center" wrapText="1"/>
    </xf>
    <xf numFmtId="0" fontId="10" fillId="5" borderId="10" xfId="0" applyFont="1" applyFill="1" applyBorder="1" applyAlignment="1">
      <alignment horizontal="center" vertical="center"/>
    </xf>
    <xf numFmtId="0" fontId="10" fillId="5" borderId="10" xfId="0" applyFont="1" applyFill="1" applyBorder="1" applyAlignment="1">
      <alignment vertical="center"/>
    </xf>
    <xf numFmtId="0" fontId="4" fillId="0" borderId="0" xfId="0" applyFont="1"/>
    <xf numFmtId="0" fontId="11" fillId="5" borderId="36" xfId="0" applyFont="1" applyFill="1" applyBorder="1" applyAlignment="1">
      <alignment horizontal="center" vertical="top" wrapText="1"/>
    </xf>
    <xf numFmtId="0" fontId="11" fillId="5" borderId="0" xfId="0" applyFont="1" applyFill="1" applyAlignment="1">
      <alignment horizontal="center" vertical="center" wrapText="1"/>
    </xf>
    <xf numFmtId="0" fontId="58" fillId="0" borderId="0" xfId="0" applyFont="1" applyAlignment="1">
      <alignment vertical="center"/>
    </xf>
    <xf numFmtId="3" fontId="1" fillId="0" borderId="0" xfId="0" applyNumberFormat="1" applyFont="1"/>
    <xf numFmtId="3" fontId="1" fillId="0" borderId="0" xfId="0" applyNumberFormat="1" applyFont="1" applyAlignment="1">
      <alignment vertical="center" wrapText="1"/>
    </xf>
    <xf numFmtId="9" fontId="1" fillId="0" borderId="0" xfId="0" applyNumberFormat="1" applyFont="1" applyAlignment="1">
      <alignment vertical="center" wrapText="1"/>
    </xf>
    <xf numFmtId="10" fontId="1" fillId="0" borderId="0" xfId="0" applyNumberFormat="1" applyFont="1" applyAlignment="1">
      <alignment vertical="center" wrapText="1"/>
    </xf>
    <xf numFmtId="0" fontId="0" fillId="0" borderId="0" xfId="0" applyAlignment="1">
      <alignment horizontal="left"/>
    </xf>
    <xf numFmtId="0" fontId="12" fillId="0" borderId="0" xfId="0" applyFont="1" applyAlignment="1">
      <alignment vertical="top"/>
    </xf>
    <xf numFmtId="0" fontId="12" fillId="5" borderId="0" xfId="0" applyFont="1" applyFill="1" applyAlignment="1">
      <alignment horizontal="center" vertical="top"/>
    </xf>
    <xf numFmtId="0" fontId="1" fillId="0" borderId="0" xfId="0" applyFont="1" applyAlignment="1">
      <alignment horizontal="left" vertical="top" wrapText="1"/>
    </xf>
    <xf numFmtId="3" fontId="1" fillId="0" borderId="0" xfId="0" applyNumberFormat="1" applyFont="1" applyAlignment="1">
      <alignment horizontal="center" vertical="top" wrapText="1"/>
    </xf>
    <xf numFmtId="0" fontId="1" fillId="0" borderId="0" xfId="0" applyFont="1" applyAlignment="1">
      <alignment horizontal="center" vertical="top" wrapText="1"/>
    </xf>
    <xf numFmtId="0" fontId="12" fillId="5" borderId="0" xfId="0" applyFont="1" applyFill="1" applyAlignment="1">
      <alignment horizontal="left" vertical="top" wrapText="1"/>
    </xf>
    <xf numFmtId="3" fontId="12" fillId="5" borderId="0" xfId="0" applyNumberFormat="1" applyFont="1" applyFill="1" applyAlignment="1">
      <alignment horizontal="center" vertical="top" wrapText="1"/>
    </xf>
    <xf numFmtId="0" fontId="1" fillId="5" borderId="0" xfId="0" applyFont="1" applyFill="1" applyAlignment="1">
      <alignment horizontal="left" vertical="top" wrapText="1"/>
    </xf>
    <xf numFmtId="0" fontId="19" fillId="0" borderId="5" xfId="0" applyFont="1" applyBorder="1" applyAlignment="1">
      <alignment horizontal="center" vertical="top"/>
    </xf>
    <xf numFmtId="0" fontId="19" fillId="0" borderId="5" xfId="0" applyFont="1" applyBorder="1" applyAlignment="1">
      <alignment vertical="top"/>
    </xf>
    <xf numFmtId="14" fontId="19" fillId="0" borderId="5" xfId="0" applyNumberFormat="1" applyFont="1" applyBorder="1" applyAlignment="1">
      <alignment horizontal="center" vertical="top"/>
    </xf>
    <xf numFmtId="2" fontId="19" fillId="0" borderId="5" xfId="5" applyNumberFormat="1" applyFont="1" applyFill="1" applyBorder="1" applyAlignment="1">
      <alignment vertical="top"/>
    </xf>
    <xf numFmtId="2" fontId="10" fillId="5" borderId="0" xfId="0" applyNumberFormat="1" applyFont="1" applyFill="1" applyAlignment="1">
      <alignment horizontal="right" vertical="center" wrapText="1"/>
    </xf>
    <xf numFmtId="0" fontId="11" fillId="5" borderId="6" xfId="0" applyFont="1" applyFill="1" applyBorder="1" applyAlignment="1">
      <alignment vertical="top" wrapText="1"/>
    </xf>
    <xf numFmtId="0" fontId="11" fillId="5" borderId="6" xfId="0" applyFont="1" applyFill="1" applyBorder="1" applyAlignment="1">
      <alignment horizontal="right" vertical="center" wrapText="1" indent="8"/>
    </xf>
    <xf numFmtId="0" fontId="12" fillId="5" borderId="0" xfId="0" applyFont="1" applyFill="1" applyAlignment="1">
      <alignment vertical="center" wrapText="1"/>
    </xf>
    <xf numFmtId="0" fontId="12" fillId="0" borderId="0" xfId="0" applyFont="1" applyAlignment="1">
      <alignment horizontal="center"/>
    </xf>
    <xf numFmtId="0" fontId="8" fillId="3" borderId="29" xfId="3" applyFont="1" applyFill="1" applyBorder="1" applyAlignment="1">
      <alignment horizontal="justify" vertical="center" wrapText="1"/>
    </xf>
    <xf numFmtId="0" fontId="8" fillId="3" borderId="0" xfId="3" applyFont="1" applyFill="1" applyAlignment="1">
      <alignment horizontal="justify" vertical="center" wrapText="1"/>
    </xf>
    <xf numFmtId="0" fontId="8" fillId="3" borderId="30" xfId="3" applyFont="1" applyFill="1" applyBorder="1" applyAlignment="1">
      <alignment horizontal="justify" vertical="center" wrapText="1"/>
    </xf>
    <xf numFmtId="0" fontId="8" fillId="3" borderId="31" xfId="3" applyFont="1" applyFill="1" applyBorder="1" applyAlignment="1">
      <alignment horizontal="justify" vertical="top" wrapText="1"/>
    </xf>
    <xf numFmtId="0" fontId="8" fillId="3" borderId="6" xfId="3" applyFont="1" applyFill="1" applyBorder="1" applyAlignment="1">
      <alignment horizontal="justify" vertical="top" wrapText="1"/>
    </xf>
    <xf numFmtId="0" fontId="8" fillId="3" borderId="32" xfId="3" applyFont="1" applyFill="1" applyBorder="1" applyAlignment="1">
      <alignment horizontal="justify" vertical="top" wrapText="1"/>
    </xf>
    <xf numFmtId="0" fontId="3" fillId="10" borderId="31" xfId="4" applyFont="1" applyFill="1" applyBorder="1" applyAlignment="1" applyProtection="1">
      <alignment horizontal="left" vertical="center" wrapText="1"/>
    </xf>
    <xf numFmtId="0" fontId="3" fillId="10" borderId="6" xfId="4" applyFont="1" applyFill="1" applyBorder="1" applyAlignment="1" applyProtection="1">
      <alignment horizontal="left" vertical="center"/>
    </xf>
    <xf numFmtId="0" fontId="3" fillId="10" borderId="32" xfId="4" applyFont="1" applyFill="1" applyBorder="1" applyAlignment="1" applyProtection="1">
      <alignment horizontal="left" vertical="center"/>
    </xf>
    <xf numFmtId="0" fontId="25" fillId="0" borderId="3" xfId="2" applyBorder="1"/>
    <xf numFmtId="0" fontId="37" fillId="5" borderId="3" xfId="2" applyFont="1" applyFill="1" applyBorder="1" applyAlignment="1">
      <alignment horizontal="left"/>
    </xf>
    <xf numFmtId="0" fontId="31" fillId="0" borderId="0" xfId="2" applyFont="1" applyFill="1" applyBorder="1" applyAlignment="1">
      <alignment horizontal="left"/>
    </xf>
    <xf numFmtId="0" fontId="25" fillId="0" borderId="3" xfId="2" applyFill="1" applyBorder="1"/>
    <xf numFmtId="0" fontId="27" fillId="0" borderId="0" xfId="0" applyFont="1" applyAlignment="1">
      <alignment horizontal="center" vertical="center" wrapText="1"/>
    </xf>
    <xf numFmtId="0" fontId="28" fillId="0" borderId="0" xfId="0" applyFont="1" applyAlignment="1">
      <alignment horizontal="center" vertical="center" wrapText="1"/>
    </xf>
    <xf numFmtId="0" fontId="29" fillId="0" borderId="0" xfId="0" applyFont="1" applyAlignment="1">
      <alignment horizontal="center" vertical="center"/>
    </xf>
    <xf numFmtId="0" fontId="30" fillId="5" borderId="3" xfId="0" applyFont="1" applyFill="1" applyBorder="1" applyAlignment="1">
      <alignment horizontal="center" vertical="center"/>
    </xf>
    <xf numFmtId="0" fontId="56" fillId="0" borderId="14" xfId="2" applyFont="1" applyFill="1" applyBorder="1" applyAlignment="1">
      <alignment horizontal="left"/>
    </xf>
    <xf numFmtId="0" fontId="56" fillId="0" borderId="15" xfId="2" applyFont="1" applyFill="1" applyBorder="1" applyAlignment="1">
      <alignment horizontal="left"/>
    </xf>
    <xf numFmtId="0" fontId="56" fillId="0" borderId="16" xfId="2" applyFont="1" applyFill="1" applyBorder="1" applyAlignment="1">
      <alignment horizontal="left"/>
    </xf>
    <xf numFmtId="0" fontId="25" fillId="0" borderId="14" xfId="2" applyBorder="1" applyAlignment="1">
      <alignment horizontal="left" vertical="center"/>
    </xf>
    <xf numFmtId="0" fontId="25" fillId="0" borderId="15" xfId="2" applyBorder="1" applyAlignment="1">
      <alignment horizontal="left" vertical="center"/>
    </xf>
    <xf numFmtId="0" fontId="25" fillId="0" borderId="16" xfId="2" applyBorder="1" applyAlignment="1">
      <alignment horizontal="left" vertical="center"/>
    </xf>
    <xf numFmtId="0" fontId="25" fillId="0" borderId="14" xfId="2" applyFill="1" applyBorder="1" applyAlignment="1">
      <alignment horizontal="left" vertical="center"/>
    </xf>
    <xf numFmtId="0" fontId="25" fillId="0" borderId="15" xfId="2" applyFill="1" applyBorder="1" applyAlignment="1">
      <alignment horizontal="left" vertical="center"/>
    </xf>
    <xf numFmtId="0" fontId="25" fillId="0" borderId="16" xfId="2" applyFill="1" applyBorder="1" applyAlignment="1">
      <alignment horizontal="left" vertical="center"/>
    </xf>
    <xf numFmtId="0" fontId="25" fillId="0" borderId="14" xfId="2" applyBorder="1" applyAlignment="1">
      <alignment horizontal="left"/>
    </xf>
    <xf numFmtId="0" fontId="25" fillId="0" borderId="15" xfId="2" applyBorder="1" applyAlignment="1">
      <alignment horizontal="left"/>
    </xf>
    <xf numFmtId="0" fontId="25" fillId="0" borderId="16" xfId="2" applyBorder="1" applyAlignment="1">
      <alignment horizontal="left"/>
    </xf>
    <xf numFmtId="0" fontId="36" fillId="9" borderId="0" xfId="2" applyFont="1" applyFill="1" applyAlignment="1">
      <alignment horizontal="center" vertical="center" wrapText="1"/>
    </xf>
    <xf numFmtId="0" fontId="0" fillId="0" borderId="0" xfId="0" applyAlignment="1">
      <alignment horizontal="center"/>
    </xf>
    <xf numFmtId="0" fontId="12" fillId="5" borderId="0" xfId="0" applyFont="1" applyFill="1" applyAlignment="1">
      <alignment vertical="top"/>
    </xf>
    <xf numFmtId="0" fontId="12" fillId="5" borderId="0" xfId="0" applyFont="1" applyFill="1" applyAlignment="1">
      <alignment horizontal="center" vertical="top" wrapText="1"/>
    </xf>
    <xf numFmtId="0" fontId="17" fillId="0" borderId="0" xfId="0" applyFont="1" applyAlignment="1">
      <alignment horizontal="left" vertical="center"/>
    </xf>
    <xf numFmtId="0" fontId="12" fillId="5" borderId="0" xfId="0" applyFont="1" applyFill="1" applyAlignment="1">
      <alignment horizontal="left" vertical="center"/>
    </xf>
    <xf numFmtId="0" fontId="12" fillId="5" borderId="0" xfId="0" applyFont="1" applyFill="1" applyAlignment="1">
      <alignment horizontal="center" vertical="center" wrapText="1"/>
    </xf>
    <xf numFmtId="0" fontId="12" fillId="5" borderId="0" xfId="0" applyFont="1" applyFill="1" applyAlignment="1">
      <alignment horizontal="left"/>
    </xf>
    <xf numFmtId="0" fontId="2" fillId="5" borderId="0" xfId="0" applyFont="1" applyFill="1" applyAlignment="1">
      <alignment horizontal="left" vertical="center"/>
    </xf>
    <xf numFmtId="0" fontId="5" fillId="4" borderId="4" xfId="0" applyFont="1" applyFill="1" applyBorder="1" applyAlignment="1">
      <alignment horizontal="center" vertical="top" wrapText="1"/>
    </xf>
    <xf numFmtId="0" fontId="5" fillId="5" borderId="38" xfId="0" applyFont="1" applyFill="1" applyBorder="1" applyAlignment="1">
      <alignment horizontal="center" vertical="top" wrapText="1"/>
    </xf>
    <xf numFmtId="0" fontId="5" fillId="5" borderId="8" xfId="0" applyFont="1" applyFill="1" applyBorder="1" applyAlignment="1">
      <alignment horizontal="center" vertical="top" wrapText="1"/>
    </xf>
    <xf numFmtId="0" fontId="5" fillId="5" borderId="9" xfId="0" applyFont="1" applyFill="1" applyBorder="1" applyAlignment="1">
      <alignment horizontal="center" vertical="top" wrapText="1"/>
    </xf>
    <xf numFmtId="0" fontId="5" fillId="5" borderId="10" xfId="0" applyFont="1" applyFill="1" applyBorder="1" applyAlignment="1">
      <alignment horizontal="center" vertical="top" wrapText="1"/>
    </xf>
    <xf numFmtId="0" fontId="5" fillId="5" borderId="11" xfId="0" applyFont="1" applyFill="1" applyBorder="1" applyAlignment="1">
      <alignment horizontal="center" vertical="top" wrapText="1"/>
    </xf>
    <xf numFmtId="0" fontId="39" fillId="0" borderId="0" xfId="0" applyFont="1" applyAlignment="1">
      <alignment vertical="center"/>
    </xf>
    <xf numFmtId="0" fontId="39" fillId="0" borderId="0" xfId="0" applyFont="1" applyAlignment="1">
      <alignment vertical="center" wrapText="1"/>
    </xf>
    <xf numFmtId="0" fontId="2" fillId="0" borderId="0" xfId="0" applyFont="1" applyAlignment="1">
      <alignment horizontal="left"/>
    </xf>
    <xf numFmtId="0" fontId="19" fillId="0" borderId="0" xfId="0" applyFont="1" applyAlignment="1">
      <alignment horizontal="left" vertical="top" wrapText="1"/>
    </xf>
    <xf numFmtId="0" fontId="12" fillId="0" borderId="0" xfId="0" applyFont="1" applyAlignment="1">
      <alignment horizontal="left"/>
    </xf>
    <xf numFmtId="0" fontId="8" fillId="0" borderId="0" xfId="0" applyFont="1" applyAlignment="1">
      <alignment horizontal="left" vertical="center"/>
    </xf>
    <xf numFmtId="0" fontId="9" fillId="2" borderId="0" xfId="0" applyFont="1" applyFill="1" applyAlignment="1">
      <alignment horizontal="left"/>
    </xf>
    <xf numFmtId="0" fontId="5" fillId="5" borderId="1" xfId="0" applyFont="1" applyFill="1" applyBorder="1" applyAlignment="1">
      <alignment horizontal="center" vertical="top" wrapText="1"/>
    </xf>
    <xf numFmtId="0" fontId="5" fillId="5" borderId="3" xfId="0" applyFont="1" applyFill="1" applyBorder="1" applyAlignment="1">
      <alignment horizontal="center" vertical="top" wrapText="1"/>
    </xf>
    <xf numFmtId="0" fontId="5" fillId="5" borderId="2" xfId="0" applyFont="1" applyFill="1" applyBorder="1" applyAlignment="1">
      <alignment horizontal="center" vertical="top" wrapText="1"/>
    </xf>
    <xf numFmtId="0" fontId="5" fillId="5" borderId="9"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5" fillId="5" borderId="3" xfId="0" applyFont="1" applyFill="1" applyBorder="1" applyAlignment="1">
      <alignment horizontal="center" vertical="center"/>
    </xf>
    <xf numFmtId="0" fontId="5" fillId="5" borderId="3" xfId="0" applyFont="1" applyFill="1" applyBorder="1" applyAlignment="1">
      <alignment horizontal="center" vertical="top"/>
    </xf>
    <xf numFmtId="0" fontId="5" fillId="5" borderId="2" xfId="0" applyFont="1" applyFill="1" applyBorder="1" applyAlignment="1">
      <alignment horizontal="center" vertical="top"/>
    </xf>
    <xf numFmtId="0" fontId="5" fillId="5" borderId="2" xfId="0" applyFont="1" applyFill="1" applyBorder="1" applyAlignment="1">
      <alignment horizontal="left" vertical="top" wrapText="1"/>
    </xf>
    <xf numFmtId="0" fontId="5" fillId="5" borderId="8" xfId="0" applyFont="1" applyFill="1" applyBorder="1" applyAlignment="1">
      <alignment horizontal="left" vertical="top" wrapText="1"/>
    </xf>
    <xf numFmtId="0" fontId="2" fillId="2" borderId="0" xfId="0" applyFont="1" applyFill="1" applyAlignment="1">
      <alignment horizontal="left" vertical="center" wrapText="1"/>
    </xf>
    <xf numFmtId="0" fontId="5" fillId="5" borderId="1" xfId="0" applyFont="1" applyFill="1" applyBorder="1" applyAlignment="1">
      <alignment horizontal="left" vertical="top" wrapText="1"/>
    </xf>
    <xf numFmtId="0" fontId="36" fillId="9" borderId="0" xfId="2" applyFont="1" applyFill="1" applyAlignment="1">
      <alignment horizontal="center" wrapText="1"/>
    </xf>
    <xf numFmtId="0" fontId="12" fillId="2" borderId="0" xfId="0" applyFont="1" applyFill="1" applyAlignment="1">
      <alignment horizontal="left" vertical="center" wrapText="1"/>
    </xf>
    <xf numFmtId="0" fontId="45" fillId="3" borderId="0" xfId="0" applyFont="1" applyFill="1" applyAlignment="1">
      <alignment horizontal="center" vertical="top" wrapText="1"/>
    </xf>
    <xf numFmtId="0" fontId="19" fillId="0" borderId="12" xfId="0" applyFont="1" applyBorder="1" applyAlignment="1">
      <alignment horizontal="justify" vertical="top" wrapText="1"/>
    </xf>
    <xf numFmtId="0" fontId="2" fillId="2" borderId="0" xfId="0" applyFont="1" applyFill="1" applyAlignment="1">
      <alignment horizontal="left" vertical="top" wrapText="1"/>
    </xf>
    <xf numFmtId="0" fontId="10" fillId="0" borderId="18" xfId="0" applyFont="1" applyBorder="1" applyAlignment="1">
      <alignment horizontal="center" vertical="center" wrapText="1"/>
    </xf>
    <xf numFmtId="0" fontId="10" fillId="0" borderId="12" xfId="0" applyFont="1" applyBorder="1" applyAlignment="1">
      <alignment horizontal="center" vertical="center" wrapText="1"/>
    </xf>
    <xf numFmtId="0" fontId="10" fillId="5" borderId="0" xfId="0" applyFont="1" applyFill="1" applyAlignment="1">
      <alignment horizontal="center" vertical="center"/>
    </xf>
    <xf numFmtId="0" fontId="18" fillId="5" borderId="2" xfId="0" applyFont="1" applyFill="1" applyBorder="1" applyAlignment="1">
      <alignment horizontal="center" vertical="top" wrapText="1"/>
    </xf>
    <xf numFmtId="0" fontId="18" fillId="5" borderId="1" xfId="0" applyFont="1" applyFill="1" applyBorder="1" applyAlignment="1">
      <alignment horizontal="center" vertical="top" wrapText="1"/>
    </xf>
    <xf numFmtId="0" fontId="16" fillId="5" borderId="3" xfId="0" applyFont="1" applyFill="1" applyBorder="1" applyAlignment="1">
      <alignment horizontal="center" vertical="top" wrapText="1"/>
    </xf>
    <xf numFmtId="0" fontId="32" fillId="9" borderId="0" xfId="2" applyFont="1" applyFill="1" applyAlignment="1">
      <alignment horizontal="center" wrapText="1"/>
    </xf>
    <xf numFmtId="0" fontId="13" fillId="6" borderId="0" xfId="0" applyFont="1" applyFill="1" applyAlignment="1">
      <alignment horizontal="left" vertical="center" wrapText="1"/>
    </xf>
    <xf numFmtId="0" fontId="11" fillId="5" borderId="2" xfId="0" applyFont="1" applyFill="1" applyBorder="1" applyAlignment="1">
      <alignment horizontal="center" vertical="top" wrapText="1"/>
    </xf>
    <xf numFmtId="0" fontId="11" fillId="5" borderId="8" xfId="0" applyFont="1" applyFill="1" applyBorder="1" applyAlignment="1">
      <alignment horizontal="center" vertical="top" wrapText="1"/>
    </xf>
    <xf numFmtId="0" fontId="11" fillId="5" borderId="1" xfId="0" applyFont="1" applyFill="1" applyBorder="1" applyAlignment="1">
      <alignment horizontal="center" vertical="top" wrapText="1"/>
    </xf>
    <xf numFmtId="0" fontId="12" fillId="0" borderId="0" xfId="0" applyFont="1" applyAlignment="1">
      <alignment horizontal="center"/>
    </xf>
    <xf numFmtId="0" fontId="32" fillId="9" borderId="0" xfId="2" applyFont="1" applyFill="1" applyAlignment="1">
      <alignment horizontal="center" vertical="center" wrapText="1"/>
    </xf>
    <xf numFmtId="0" fontId="11" fillId="0" borderId="6" xfId="0" applyFont="1" applyBorder="1" applyAlignment="1">
      <alignment horizontal="center" vertical="top"/>
    </xf>
    <xf numFmtId="0" fontId="10" fillId="5" borderId="0" xfId="0" applyFont="1" applyFill="1" applyAlignment="1">
      <alignment horizontal="center" vertical="top"/>
    </xf>
    <xf numFmtId="0" fontId="11" fillId="5" borderId="0" xfId="0" applyFont="1" applyFill="1" applyAlignment="1">
      <alignment horizontal="center" vertical="top" wrapText="1"/>
    </xf>
    <xf numFmtId="0" fontId="45" fillId="9" borderId="0" xfId="2" applyFont="1" applyFill="1" applyAlignment="1">
      <alignment horizontal="center" vertical="top" wrapText="1"/>
    </xf>
    <xf numFmtId="0" fontId="11" fillId="6" borderId="0" xfId="0" applyFont="1" applyFill="1" applyAlignment="1">
      <alignment horizontal="left" vertical="top" wrapText="1"/>
    </xf>
    <xf numFmtId="0" fontId="4" fillId="0" borderId="0" xfId="0" applyFont="1" applyAlignment="1">
      <alignment horizontal="right" vertical="top"/>
    </xf>
    <xf numFmtId="0" fontId="3" fillId="0" borderId="0" xfId="0" applyFont="1" applyAlignment="1">
      <alignment horizontal="left" vertical="top" wrapText="1"/>
    </xf>
    <xf numFmtId="0" fontId="4" fillId="0" borderId="0" xfId="0" applyFont="1" applyAlignment="1">
      <alignment horizontal="left" vertical="top" wrapText="1"/>
    </xf>
    <xf numFmtId="0" fontId="14" fillId="0" borderId="0" xfId="0" applyFont="1" applyAlignment="1">
      <alignment horizontal="right" vertical="center"/>
    </xf>
    <xf numFmtId="0" fontId="13" fillId="2" borderId="0" xfId="0" applyFont="1" applyFill="1" applyAlignment="1">
      <alignment horizontal="left" vertical="center" wrapText="1"/>
    </xf>
    <xf numFmtId="0" fontId="7" fillId="0" borderId="0" xfId="0" applyFont="1" applyAlignment="1">
      <alignment horizontal="center" vertical="top" wrapText="1"/>
    </xf>
    <xf numFmtId="0" fontId="17" fillId="0" borderId="0" xfId="0" applyFont="1" applyAlignment="1">
      <alignment horizontal="right" vertical="center"/>
    </xf>
    <xf numFmtId="0" fontId="11" fillId="5" borderId="19" xfId="0" applyFont="1" applyFill="1" applyBorder="1" applyAlignment="1">
      <alignment horizontal="center" vertical="top" wrapText="1"/>
    </xf>
    <xf numFmtId="0" fontId="11" fillId="5" borderId="13" xfId="0" applyFont="1" applyFill="1" applyBorder="1" applyAlignment="1">
      <alignment horizontal="center" vertical="top" wrapText="1"/>
    </xf>
    <xf numFmtId="0" fontId="11" fillId="5" borderId="20" xfId="0" applyFont="1" applyFill="1" applyBorder="1" applyAlignment="1">
      <alignment horizontal="center" vertical="top" wrapText="1"/>
    </xf>
    <xf numFmtId="0" fontId="11" fillId="5" borderId="12" xfId="0" applyFont="1" applyFill="1" applyBorder="1" applyAlignment="1">
      <alignment horizontal="center" vertical="top" wrapText="1"/>
    </xf>
    <xf numFmtId="0" fontId="13" fillId="6" borderId="0" xfId="0" applyFont="1" applyFill="1" applyAlignment="1">
      <alignment horizontal="left" vertical="center"/>
    </xf>
    <xf numFmtId="0" fontId="3" fillId="0" borderId="0" xfId="0" applyFont="1" applyAlignment="1">
      <alignment horizontal="left" vertical="center"/>
    </xf>
    <xf numFmtId="0" fontId="9" fillId="6" borderId="0" xfId="0" applyFont="1" applyFill="1" applyAlignment="1">
      <alignment horizontal="left" vertical="center" wrapText="1"/>
    </xf>
    <xf numFmtId="0" fontId="9" fillId="0" borderId="0" xfId="0" applyFont="1" applyAlignment="1">
      <alignment horizontal="left" vertical="center" wrapText="1"/>
    </xf>
    <xf numFmtId="0" fontId="10" fillId="5" borderId="0" xfId="0" applyFont="1" applyFill="1" applyAlignment="1">
      <alignment horizontal="left" vertical="top" wrapText="1"/>
    </xf>
    <xf numFmtId="0" fontId="18" fillId="0" borderId="6" xfId="0" applyFont="1" applyBorder="1" applyAlignment="1">
      <alignment horizontal="center" vertical="top" wrapText="1"/>
    </xf>
    <xf numFmtId="0" fontId="14" fillId="0" borderId="0" xfId="0" applyFont="1" applyAlignment="1">
      <alignment horizontal="right" vertical="top"/>
    </xf>
    <xf numFmtId="0" fontId="18" fillId="0" borderId="6" xfId="0" applyFont="1" applyBorder="1" applyAlignment="1">
      <alignment horizontal="center" vertical="top"/>
    </xf>
    <xf numFmtId="0" fontId="13" fillId="2" borderId="0" xfId="0" applyFont="1" applyFill="1" applyAlignment="1">
      <alignment horizontal="left" vertical="center"/>
    </xf>
    <xf numFmtId="0" fontId="11" fillId="5" borderId="3" xfId="0" applyFont="1" applyFill="1" applyBorder="1" applyAlignment="1">
      <alignment horizontal="center" vertical="top" wrapText="1"/>
    </xf>
    <xf numFmtId="0" fontId="39" fillId="0" borderId="7" xfId="0" applyFont="1" applyBorder="1" applyAlignment="1">
      <alignment horizontal="left" vertical="center" wrapText="1"/>
    </xf>
    <xf numFmtId="0" fontId="3" fillId="0" borderId="7" xfId="0" applyFont="1" applyBorder="1" applyAlignment="1">
      <alignment horizontal="center" vertical="center" wrapText="1"/>
    </xf>
    <xf numFmtId="0" fontId="3" fillId="0" borderId="0" xfId="0" applyFont="1" applyAlignment="1">
      <alignment horizontal="center" vertical="center" wrapText="1"/>
    </xf>
    <xf numFmtId="0" fontId="3" fillId="0" borderId="5" xfId="0" applyFont="1" applyBorder="1" applyAlignment="1">
      <alignment horizontal="center" vertical="center" wrapText="1"/>
    </xf>
    <xf numFmtId="0" fontId="11" fillId="0" borderId="0" xfId="0" applyFont="1" applyAlignment="1">
      <alignment horizontal="center" vertical="center" wrapText="1"/>
    </xf>
    <xf numFmtId="0" fontId="11" fillId="0" borderId="6" xfId="0" applyFont="1" applyBorder="1" applyAlignment="1">
      <alignment horizontal="center" vertical="center" wrapText="1"/>
    </xf>
    <xf numFmtId="1" fontId="3" fillId="0" borderId="7" xfId="0" applyNumberFormat="1" applyFont="1" applyBorder="1" applyAlignment="1">
      <alignment horizontal="right" vertical="center" wrapText="1"/>
    </xf>
    <xf numFmtId="1" fontId="3" fillId="0" borderId="0" xfId="0" applyNumberFormat="1" applyFont="1" applyAlignment="1">
      <alignment horizontal="right" vertical="center" wrapText="1"/>
    </xf>
    <xf numFmtId="1" fontId="3" fillId="0" borderId="10" xfId="0" applyNumberFormat="1" applyFont="1" applyBorder="1" applyAlignment="1">
      <alignment horizontal="right" vertical="center" wrapText="1"/>
    </xf>
    <xf numFmtId="0" fontId="3" fillId="0" borderId="0" xfId="0" applyFont="1" applyAlignment="1">
      <alignment horizontal="justify" vertical="center" wrapText="1"/>
    </xf>
    <xf numFmtId="0" fontId="4" fillId="0" borderId="0" xfId="0" applyFont="1" applyAlignment="1">
      <alignment horizontal="right" vertical="center"/>
    </xf>
    <xf numFmtId="0" fontId="9" fillId="2" borderId="0" xfId="0" applyFont="1" applyFill="1" applyAlignment="1">
      <alignment horizontal="left" wrapText="1"/>
    </xf>
    <xf numFmtId="0" fontId="11" fillId="5" borderId="9" xfId="0" applyFont="1" applyFill="1" applyBorder="1" applyAlignment="1">
      <alignment vertical="center" wrapText="1"/>
    </xf>
    <xf numFmtId="0" fontId="11" fillId="5" borderId="11" xfId="0" applyFont="1" applyFill="1" applyBorder="1" applyAlignment="1">
      <alignment vertical="center" wrapText="1"/>
    </xf>
    <xf numFmtId="0" fontId="3" fillId="0" borderId="0" xfId="0" applyFont="1" applyAlignment="1">
      <alignment horizontal="left" vertical="top"/>
    </xf>
    <xf numFmtId="0" fontId="19" fillId="0" borderId="0" xfId="0" applyFont="1" applyAlignment="1">
      <alignment horizontal="left" vertical="center" wrapText="1"/>
    </xf>
    <xf numFmtId="0" fontId="3" fillId="0" borderId="0" xfId="0" applyFont="1" applyAlignment="1">
      <alignment horizontal="left" vertical="center" wrapText="1"/>
    </xf>
    <xf numFmtId="0" fontId="11" fillId="4" borderId="6" xfId="0" applyFont="1" applyFill="1" applyBorder="1" applyAlignment="1">
      <alignment vertical="center"/>
    </xf>
    <xf numFmtId="0" fontId="9" fillId="2" borderId="0" xfId="0" applyFont="1" applyFill="1" applyAlignment="1">
      <alignment horizontal="left" vertical="center" wrapText="1"/>
    </xf>
    <xf numFmtId="0" fontId="14" fillId="0" borderId="10" xfId="0" applyFont="1" applyBorder="1" applyAlignment="1">
      <alignment horizontal="right" vertical="center"/>
    </xf>
    <xf numFmtId="0" fontId="11" fillId="0" borderId="6" xfId="0" applyFont="1" applyBorder="1" applyAlignment="1">
      <alignment horizontal="center" vertical="center"/>
    </xf>
    <xf numFmtId="0" fontId="11" fillId="4" borderId="7" xfId="0" applyFont="1" applyFill="1" applyBorder="1" applyAlignment="1">
      <alignment vertical="center"/>
    </xf>
    <xf numFmtId="0" fontId="12" fillId="6" borderId="0" xfId="0" applyFont="1" applyFill="1" applyAlignment="1">
      <alignment horizontal="left" wrapText="1"/>
    </xf>
    <xf numFmtId="0" fontId="11" fillId="0" borderId="12" xfId="0" applyFont="1" applyBorder="1" applyAlignment="1">
      <alignment horizontal="center" wrapText="1"/>
    </xf>
    <xf numFmtId="0" fontId="36" fillId="9" borderId="0" xfId="2" applyFont="1" applyFill="1" applyBorder="1" applyAlignment="1">
      <alignment horizontal="center" wrapText="1"/>
    </xf>
    <xf numFmtId="0" fontId="11" fillId="5" borderId="15" xfId="0" applyFont="1" applyFill="1" applyBorder="1" applyAlignment="1">
      <alignment horizontal="center" vertical="top" wrapText="1"/>
    </xf>
    <xf numFmtId="0" fontId="11" fillId="5" borderId="16" xfId="0" applyFont="1" applyFill="1" applyBorder="1" applyAlignment="1">
      <alignment horizontal="center" vertical="top" wrapText="1"/>
    </xf>
    <xf numFmtId="0" fontId="2" fillId="2" borderId="0" xfId="0" applyFont="1" applyFill="1" applyAlignment="1">
      <alignment horizontal="left" vertical="center"/>
    </xf>
    <xf numFmtId="0" fontId="3" fillId="3" borderId="0" xfId="0" applyFont="1" applyFill="1" applyAlignment="1">
      <alignment horizontal="left" vertical="center" wrapText="1"/>
    </xf>
    <xf numFmtId="0" fontId="51" fillId="0" borderId="10" xfId="0" applyFont="1" applyBorder="1" applyAlignment="1">
      <alignment horizontal="right" vertical="center" wrapText="1"/>
    </xf>
    <xf numFmtId="0" fontId="11" fillId="5" borderId="9" xfId="0" applyFont="1" applyFill="1" applyBorder="1" applyAlignment="1">
      <alignment horizontal="center" vertical="top" wrapText="1"/>
    </xf>
    <xf numFmtId="0" fontId="5" fillId="5" borderId="20" xfId="0" applyFont="1" applyFill="1" applyBorder="1" applyAlignment="1">
      <alignment horizontal="center" vertical="top" wrapText="1"/>
    </xf>
    <xf numFmtId="0" fontId="5" fillId="5" borderId="19" xfId="0" applyFont="1" applyFill="1" applyBorder="1" applyAlignment="1">
      <alignment horizontal="center" vertical="top" wrapText="1"/>
    </xf>
    <xf numFmtId="0" fontId="5" fillId="5" borderId="20" xfId="0" applyFont="1" applyFill="1" applyBorder="1" applyAlignment="1">
      <alignment horizontal="left" vertical="top" wrapText="1"/>
    </xf>
    <xf numFmtId="0" fontId="5" fillId="5" borderId="19" xfId="0" applyFont="1" applyFill="1" applyBorder="1" applyAlignment="1">
      <alignment horizontal="left" vertical="top" wrapText="1"/>
    </xf>
    <xf numFmtId="0" fontId="11" fillId="5" borderId="14" xfId="0" applyFont="1" applyFill="1" applyBorder="1" applyAlignment="1">
      <alignment horizontal="center" vertical="top" wrapText="1"/>
    </xf>
    <xf numFmtId="0" fontId="11" fillId="5" borderId="3" xfId="0" applyFont="1" applyFill="1" applyBorder="1" applyAlignment="1">
      <alignment horizontal="center" vertical="top"/>
    </xf>
    <xf numFmtId="0" fontId="19" fillId="0" borderId="0" xfId="0" applyFont="1" applyAlignment="1">
      <alignment horizontal="left" vertical="center"/>
    </xf>
    <xf numFmtId="0" fontId="59" fillId="0" borderId="0" xfId="0" applyFont="1" applyAlignment="1">
      <alignment horizontal="left" vertical="top" wrapText="1"/>
    </xf>
    <xf numFmtId="0" fontId="59" fillId="0" borderId="0" xfId="0" applyFont="1" applyAlignment="1">
      <alignment horizontal="left" vertical="top"/>
    </xf>
    <xf numFmtId="0" fontId="12" fillId="6" borderId="0" xfId="0" applyFont="1" applyFill="1" applyAlignment="1">
      <alignment horizontal="left" vertical="center" wrapText="1"/>
    </xf>
    <xf numFmtId="0" fontId="4" fillId="0" borderId="10" xfId="0" applyFont="1" applyBorder="1" applyAlignment="1">
      <alignment horizontal="right" vertical="center"/>
    </xf>
    <xf numFmtId="0" fontId="18" fillId="5" borderId="2" xfId="0" applyFont="1" applyFill="1" applyBorder="1" applyAlignment="1">
      <alignment vertical="center" wrapText="1"/>
    </xf>
    <xf numFmtId="0" fontId="18" fillId="5" borderId="8" xfId="0" applyFont="1" applyFill="1" applyBorder="1" applyAlignment="1">
      <alignment vertical="center" wrapText="1"/>
    </xf>
    <xf numFmtId="0" fontId="18" fillId="5" borderId="14" xfId="0" applyFont="1" applyFill="1" applyBorder="1" applyAlignment="1">
      <alignment horizontal="center" vertical="center" wrapText="1"/>
    </xf>
    <xf numFmtId="0" fontId="18" fillId="5" borderId="16" xfId="0" applyFont="1" applyFill="1" applyBorder="1" applyAlignment="1">
      <alignment horizontal="center" vertical="center" wrapText="1"/>
    </xf>
    <xf numFmtId="0" fontId="11" fillId="5" borderId="17" xfId="0" applyFont="1" applyFill="1" applyBorder="1" applyAlignment="1">
      <alignment horizontal="center" vertical="top" wrapText="1"/>
    </xf>
    <xf numFmtId="0" fontId="18" fillId="0" borderId="10" xfId="0" applyFont="1" applyBorder="1" applyAlignment="1">
      <alignment horizontal="center" vertical="center" wrapText="1"/>
    </xf>
    <xf numFmtId="0" fontId="12" fillId="6" borderId="0" xfId="0" applyFont="1" applyFill="1" applyAlignment="1">
      <alignment horizontal="left" vertical="center"/>
    </xf>
    <xf numFmtId="0" fontId="10" fillId="5" borderId="3" xfId="0" applyFont="1" applyFill="1" applyBorder="1" applyAlignment="1">
      <alignment horizontal="center" vertical="top" wrapText="1"/>
    </xf>
    <xf numFmtId="0" fontId="10" fillId="5" borderId="2" xfId="0" applyFont="1" applyFill="1" applyBorder="1" applyAlignment="1">
      <alignment horizontal="center" vertical="top" wrapText="1"/>
    </xf>
    <xf numFmtId="0" fontId="10" fillId="5" borderId="14" xfId="0" applyFont="1" applyFill="1" applyBorder="1" applyAlignment="1">
      <alignment horizontal="center" vertical="top" wrapText="1"/>
    </xf>
    <xf numFmtId="0" fontId="10" fillId="5" borderId="15" xfId="0" applyFont="1" applyFill="1" applyBorder="1" applyAlignment="1">
      <alignment horizontal="center" vertical="top" wrapText="1"/>
    </xf>
    <xf numFmtId="0" fontId="10" fillId="5" borderId="16" xfId="0" applyFont="1" applyFill="1" applyBorder="1" applyAlignment="1">
      <alignment horizontal="center" vertical="top" wrapText="1"/>
    </xf>
    <xf numFmtId="0" fontId="21" fillId="0" borderId="0" xfId="0" applyFont="1" applyAlignment="1">
      <alignment horizontal="right" vertical="center" wrapText="1"/>
    </xf>
    <xf numFmtId="3" fontId="21" fillId="0" borderId="0" xfId="0" applyNumberFormat="1" applyFont="1" applyAlignment="1">
      <alignment horizontal="right" vertical="center" wrapText="1"/>
    </xf>
    <xf numFmtId="0" fontId="4" fillId="0" borderId="0" xfId="0" applyFont="1" applyAlignment="1">
      <alignment horizontal="right" vertical="center" wrapText="1"/>
    </xf>
    <xf numFmtId="0" fontId="22" fillId="0" borderId="0" xfId="0" applyFont="1" applyAlignment="1">
      <alignment horizontal="center" vertical="center" wrapText="1"/>
    </xf>
    <xf numFmtId="0" fontId="16" fillId="0" borderId="0" xfId="0" applyFont="1" applyAlignment="1">
      <alignment horizontal="center" vertical="center" wrapText="1"/>
    </xf>
    <xf numFmtId="2" fontId="21" fillId="0" borderId="0" xfId="0" applyNumberFormat="1" applyFont="1" applyAlignment="1">
      <alignment horizontal="right" vertical="center" wrapText="1"/>
    </xf>
    <xf numFmtId="0" fontId="21" fillId="0" borderId="0" xfId="0" applyFont="1" applyAlignment="1">
      <alignment horizontal="center" vertical="center" wrapText="1"/>
    </xf>
    <xf numFmtId="0" fontId="45" fillId="3" borderId="0" xfId="0" applyFont="1" applyFill="1" applyAlignment="1">
      <alignment horizontal="center" vertical="center" wrapText="1"/>
    </xf>
    <xf numFmtId="0" fontId="22" fillId="0" borderId="7" xfId="0" applyFont="1" applyBorder="1" applyAlignment="1">
      <alignment horizontal="center" vertical="center" wrapText="1"/>
    </xf>
    <xf numFmtId="0" fontId="2" fillId="6" borderId="0" xfId="0" applyFont="1" applyFill="1" applyAlignment="1">
      <alignment horizontal="left" vertical="center"/>
    </xf>
    <xf numFmtId="0" fontId="12" fillId="2" borderId="0" xfId="0" applyFont="1" applyFill="1" applyAlignment="1">
      <alignment horizontal="left" vertical="center"/>
    </xf>
    <xf numFmtId="0" fontId="4" fillId="0" borderId="10" xfId="0" applyFont="1" applyBorder="1" applyAlignment="1">
      <alignment horizontal="right"/>
    </xf>
    <xf numFmtId="0" fontId="3" fillId="0" borderId="0" xfId="0" applyFont="1" applyAlignment="1">
      <alignment horizontal="left"/>
    </xf>
    <xf numFmtId="3" fontId="12" fillId="0" borderId="0" xfId="0" applyNumberFormat="1" applyFont="1"/>
  </cellXfs>
  <cellStyles count="7">
    <cellStyle name="Comma" xfId="5" builtinId="3"/>
    <cellStyle name="Comma 2" xfId="6" xr:uid="{07A83B42-63EE-46F3-ADE6-3551A1C5342C}"/>
    <cellStyle name="Hyperlink" xfId="2" builtinId="8"/>
    <cellStyle name="Hyperlink 4" xfId="4" xr:uid="{00000000-0005-0000-0000-000002000000}"/>
    <cellStyle name="Normal" xfId="0" builtinId="0"/>
    <cellStyle name="Normal 2" xfId="3" xr:uid="{00000000-0005-0000-0000-000004000000}"/>
    <cellStyle name="Percent" xfId="1" builtinId="5"/>
  </cellStyles>
  <dxfs count="0"/>
  <tableStyles count="0" defaultTableStyle="TableStyleMedium2" defaultPivotStyle="PivotStyleLight16"/>
  <colors>
    <mruColors>
      <color rgb="FFECE6DB"/>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4" Type="http://schemas.openxmlformats.org/officeDocument/2006/relationships/image" Target="../media/image8.png"/></Relationships>
</file>

<file path=xl/drawings/_rels/drawing5.xml.rels><?xml version="1.0" encoding="UTF-8" standalone="yes"?>
<Relationships xmlns="http://schemas.openxmlformats.org/package/2006/relationships"><Relationship Id="rId1" Type="http://schemas.openxmlformats.org/officeDocument/2006/relationships/image" Target="../media/image9.png"/></Relationships>
</file>

<file path=xl/drawings/_rels/drawing6.xml.rels><?xml version="1.0" encoding="UTF-8" standalone="yes"?>
<Relationships xmlns="http://schemas.openxmlformats.org/package/2006/relationships"><Relationship Id="rId1" Type="http://schemas.openxmlformats.org/officeDocument/2006/relationships/image" Target="../media/image10.png"/></Relationships>
</file>

<file path=xl/drawings/_rels/drawing7.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1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_rels/drawing9.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5.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7.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8.png"/></Relationships>
</file>

<file path=xl/drawings/drawing1.xml><?xml version="1.0" encoding="utf-8"?>
<xdr:wsDr xmlns:xdr="http://schemas.openxmlformats.org/drawingml/2006/spreadsheetDrawing" xmlns:a="http://schemas.openxmlformats.org/drawingml/2006/main">
  <xdr:twoCellAnchor editAs="oneCell">
    <xdr:from>
      <xdr:col>11</xdr:col>
      <xdr:colOff>0</xdr:colOff>
      <xdr:row>3</xdr:row>
      <xdr:rowOff>0</xdr:rowOff>
    </xdr:from>
    <xdr:to>
      <xdr:col>11</xdr:col>
      <xdr:colOff>304800</xdr:colOff>
      <xdr:row>4</xdr:row>
      <xdr:rowOff>121920</xdr:rowOff>
    </xdr:to>
    <xdr:sp macro="" textlink="">
      <xdr:nvSpPr>
        <xdr:cNvPr id="1025" name="AutoShape 1">
          <a:extLst>
            <a:ext uri="{FF2B5EF4-FFF2-40B4-BE49-F238E27FC236}">
              <a16:creationId xmlns:a16="http://schemas.microsoft.com/office/drawing/2014/main" id="{22CF7181-0A06-8B16-4F0A-6A050DF36018}"/>
            </a:ext>
          </a:extLst>
        </xdr:cNvPr>
        <xdr:cNvSpPr>
          <a:spLocks noChangeAspect="1" noChangeArrowheads="1"/>
        </xdr:cNvSpPr>
      </xdr:nvSpPr>
      <xdr:spPr bwMode="auto">
        <a:xfrm>
          <a:off x="7368540" y="548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76200</xdr:rowOff>
    </xdr:from>
    <xdr:to>
      <xdr:col>10</xdr:col>
      <xdr:colOff>676274</xdr:colOff>
      <xdr:row>41</xdr:row>
      <xdr:rowOff>180974</xdr:rowOff>
    </xdr:to>
    <xdr:pic>
      <xdr:nvPicPr>
        <xdr:cNvPr id="5" name="Picture 4">
          <a:extLst>
            <a:ext uri="{FF2B5EF4-FFF2-40B4-BE49-F238E27FC236}">
              <a16:creationId xmlns:a16="http://schemas.microsoft.com/office/drawing/2014/main" id="{B2A46F04-4D76-849A-A1BB-39750C561AB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76200"/>
          <a:ext cx="6772274" cy="78390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1</xdr:row>
      <xdr:rowOff>8504</xdr:rowOff>
    </xdr:from>
    <xdr:to>
      <xdr:col>12</xdr:col>
      <xdr:colOff>9525</xdr:colOff>
      <xdr:row>9</xdr:row>
      <xdr:rowOff>170089</xdr:rowOff>
    </xdr:to>
    <xdr:pic>
      <xdr:nvPicPr>
        <xdr:cNvPr id="3" name="Picture 2">
          <a:extLst>
            <a:ext uri="{FF2B5EF4-FFF2-40B4-BE49-F238E27FC236}">
              <a16:creationId xmlns:a16="http://schemas.microsoft.com/office/drawing/2014/main" id="{39A5F1F0-5A7A-18A5-B55A-A5C34A5EB1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400050" y="208529"/>
          <a:ext cx="7343775" cy="18760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200025</xdr:colOff>
      <xdr:row>0</xdr:row>
      <xdr:rowOff>85725</xdr:rowOff>
    </xdr:from>
    <xdr:to>
      <xdr:col>5</xdr:col>
      <xdr:colOff>341409</xdr:colOff>
      <xdr:row>13</xdr:row>
      <xdr:rowOff>76200</xdr:rowOff>
    </xdr:to>
    <xdr:pic>
      <xdr:nvPicPr>
        <xdr:cNvPr id="4" name="Picture 3">
          <a:extLst>
            <a:ext uri="{FF2B5EF4-FFF2-40B4-BE49-F238E27FC236}">
              <a16:creationId xmlns:a16="http://schemas.microsoft.com/office/drawing/2014/main" id="{831EEB14-8CE9-A260-1D11-B6C3362343B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14325" y="85725"/>
          <a:ext cx="4903884" cy="2819400"/>
        </a:xfrm>
        <a:prstGeom prst="rect">
          <a:avLst/>
        </a:prstGeom>
      </xdr:spPr>
    </xdr:pic>
    <xdr:clientData/>
  </xdr:twoCellAnchor>
  <xdr:twoCellAnchor editAs="oneCell">
    <xdr:from>
      <xdr:col>1</xdr:col>
      <xdr:colOff>152399</xdr:colOff>
      <xdr:row>13</xdr:row>
      <xdr:rowOff>19050</xdr:rowOff>
    </xdr:from>
    <xdr:to>
      <xdr:col>5</xdr:col>
      <xdr:colOff>332739</xdr:colOff>
      <xdr:row>24</xdr:row>
      <xdr:rowOff>95250</xdr:rowOff>
    </xdr:to>
    <xdr:pic>
      <xdr:nvPicPr>
        <xdr:cNvPr id="6" name="Picture 5">
          <a:extLst>
            <a:ext uri="{FF2B5EF4-FFF2-40B4-BE49-F238E27FC236}">
              <a16:creationId xmlns:a16="http://schemas.microsoft.com/office/drawing/2014/main" id="{76981097-0A62-D62F-ABDA-83D483B8737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66699" y="2847975"/>
          <a:ext cx="4942840" cy="26479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47625</xdr:colOff>
      <xdr:row>0</xdr:row>
      <xdr:rowOff>76200</xdr:rowOff>
    </xdr:from>
    <xdr:to>
      <xdr:col>6</xdr:col>
      <xdr:colOff>680248</xdr:colOff>
      <xdr:row>11</xdr:row>
      <xdr:rowOff>57150</xdr:rowOff>
    </xdr:to>
    <xdr:pic>
      <xdr:nvPicPr>
        <xdr:cNvPr id="4" name="Picture 3">
          <a:extLst>
            <a:ext uri="{FF2B5EF4-FFF2-40B4-BE49-F238E27FC236}">
              <a16:creationId xmlns:a16="http://schemas.microsoft.com/office/drawing/2014/main" id="{641A7318-E947-DEDC-6EF0-615600D74AC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76200"/>
          <a:ext cx="4214023" cy="2743200"/>
        </a:xfrm>
        <a:prstGeom prst="rect">
          <a:avLst/>
        </a:prstGeom>
      </xdr:spPr>
    </xdr:pic>
    <xdr:clientData/>
  </xdr:twoCellAnchor>
  <xdr:twoCellAnchor editAs="oneCell">
    <xdr:from>
      <xdr:col>6</xdr:col>
      <xdr:colOff>616725</xdr:colOff>
      <xdr:row>0</xdr:row>
      <xdr:rowOff>130950</xdr:rowOff>
    </xdr:from>
    <xdr:to>
      <xdr:col>13</xdr:col>
      <xdr:colOff>410221</xdr:colOff>
      <xdr:row>11</xdr:row>
      <xdr:rowOff>57150</xdr:rowOff>
    </xdr:to>
    <xdr:pic>
      <xdr:nvPicPr>
        <xdr:cNvPr id="7" name="Picture 6">
          <a:extLst>
            <a:ext uri="{FF2B5EF4-FFF2-40B4-BE49-F238E27FC236}">
              <a16:creationId xmlns:a16="http://schemas.microsoft.com/office/drawing/2014/main" id="{E052B8F6-95A7-7653-947A-0CF005F96AC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198125" y="130950"/>
          <a:ext cx="4155946" cy="2688450"/>
        </a:xfrm>
        <a:prstGeom prst="rect">
          <a:avLst/>
        </a:prstGeom>
      </xdr:spPr>
    </xdr:pic>
    <xdr:clientData/>
  </xdr:twoCellAnchor>
  <xdr:twoCellAnchor editAs="oneCell">
    <xdr:from>
      <xdr:col>0</xdr:col>
      <xdr:colOff>80925</xdr:colOff>
      <xdr:row>11</xdr:row>
      <xdr:rowOff>80925</xdr:rowOff>
    </xdr:from>
    <xdr:to>
      <xdr:col>6</xdr:col>
      <xdr:colOff>588170</xdr:colOff>
      <xdr:row>24</xdr:row>
      <xdr:rowOff>95250</xdr:rowOff>
    </xdr:to>
    <xdr:pic>
      <xdr:nvPicPr>
        <xdr:cNvPr id="11" name="Picture 10">
          <a:extLst>
            <a:ext uri="{FF2B5EF4-FFF2-40B4-BE49-F238E27FC236}">
              <a16:creationId xmlns:a16="http://schemas.microsoft.com/office/drawing/2014/main" id="{3F51B348-B4D8-F6D8-3007-264E81EAE27C}"/>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80925" y="2843175"/>
          <a:ext cx="4088645" cy="2595600"/>
        </a:xfrm>
        <a:prstGeom prst="rect">
          <a:avLst/>
        </a:prstGeom>
      </xdr:spPr>
    </xdr:pic>
    <xdr:clientData/>
  </xdr:twoCellAnchor>
  <xdr:twoCellAnchor editAs="oneCell">
    <xdr:from>
      <xdr:col>6</xdr:col>
      <xdr:colOff>583349</xdr:colOff>
      <xdr:row>11</xdr:row>
      <xdr:rowOff>40425</xdr:rowOff>
    </xdr:from>
    <xdr:to>
      <xdr:col>13</xdr:col>
      <xdr:colOff>409575</xdr:colOff>
      <xdr:row>24</xdr:row>
      <xdr:rowOff>24164</xdr:rowOff>
    </xdr:to>
    <xdr:pic>
      <xdr:nvPicPr>
        <xdr:cNvPr id="13" name="Picture 12">
          <a:extLst>
            <a:ext uri="{FF2B5EF4-FFF2-40B4-BE49-F238E27FC236}">
              <a16:creationId xmlns:a16="http://schemas.microsoft.com/office/drawing/2014/main" id="{0F438075-0695-C958-FFB8-FDBA99E9397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164749" y="2802675"/>
          <a:ext cx="4188676" cy="256501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66675</xdr:rowOff>
    </xdr:from>
    <xdr:to>
      <xdr:col>9</xdr:col>
      <xdr:colOff>1334297</xdr:colOff>
      <xdr:row>17</xdr:row>
      <xdr:rowOff>161925</xdr:rowOff>
    </xdr:to>
    <xdr:pic>
      <xdr:nvPicPr>
        <xdr:cNvPr id="4" name="Picture 3">
          <a:extLst>
            <a:ext uri="{FF2B5EF4-FFF2-40B4-BE49-F238E27FC236}">
              <a16:creationId xmlns:a16="http://schemas.microsoft.com/office/drawing/2014/main" id="{FBF6E4E1-EF36-C117-487D-98FBF24D95D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66675"/>
          <a:ext cx="6353972" cy="33432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57150</xdr:colOff>
      <xdr:row>1</xdr:row>
      <xdr:rowOff>127592</xdr:rowOff>
    </xdr:from>
    <xdr:to>
      <xdr:col>7</xdr:col>
      <xdr:colOff>1514880</xdr:colOff>
      <xdr:row>17</xdr:row>
      <xdr:rowOff>177208</xdr:rowOff>
    </xdr:to>
    <xdr:pic>
      <xdr:nvPicPr>
        <xdr:cNvPr id="2" name="Picture 1">
          <a:extLst>
            <a:ext uri="{FF2B5EF4-FFF2-40B4-BE49-F238E27FC236}">
              <a16:creationId xmlns:a16="http://schemas.microsoft.com/office/drawing/2014/main" id="{B2F4B22B-2D1E-4611-9F6D-9EDFE0B8006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80975" y="279992"/>
          <a:ext cx="5115330" cy="309761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47625</xdr:colOff>
      <xdr:row>1</xdr:row>
      <xdr:rowOff>15954</xdr:rowOff>
    </xdr:from>
    <xdr:to>
      <xdr:col>8</xdr:col>
      <xdr:colOff>561975</xdr:colOff>
      <xdr:row>14</xdr:row>
      <xdr:rowOff>55974</xdr:rowOff>
    </xdr:to>
    <xdr:pic>
      <xdr:nvPicPr>
        <xdr:cNvPr id="2" name="Picture 1">
          <a:extLst>
            <a:ext uri="{FF2B5EF4-FFF2-40B4-BE49-F238E27FC236}">
              <a16:creationId xmlns:a16="http://schemas.microsoft.com/office/drawing/2014/main" id="{510BB881-EEAC-09C0-3628-E3ED7015CEB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228600" y="168354"/>
          <a:ext cx="4781550" cy="2611770"/>
        </a:xfrm>
        <a:prstGeom prst="rect">
          <a:avLst/>
        </a:prstGeom>
      </xdr:spPr>
    </xdr:pic>
    <xdr:clientData/>
  </xdr:twoCellAnchor>
  <xdr:twoCellAnchor editAs="oneCell">
    <xdr:from>
      <xdr:col>1</xdr:col>
      <xdr:colOff>78862</xdr:colOff>
      <xdr:row>14</xdr:row>
      <xdr:rowOff>57150</xdr:rowOff>
    </xdr:from>
    <xdr:to>
      <xdr:col>8</xdr:col>
      <xdr:colOff>581025</xdr:colOff>
      <xdr:row>31</xdr:row>
      <xdr:rowOff>91942</xdr:rowOff>
    </xdr:to>
    <xdr:pic>
      <xdr:nvPicPr>
        <xdr:cNvPr id="4" name="Picture 3">
          <a:extLst>
            <a:ext uri="{FF2B5EF4-FFF2-40B4-BE49-F238E27FC236}">
              <a16:creationId xmlns:a16="http://schemas.microsoft.com/office/drawing/2014/main" id="{CAD477FC-E341-B037-0593-BD995814601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259837" y="2781300"/>
          <a:ext cx="4769363" cy="330186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82755</xdr:colOff>
      <xdr:row>1</xdr:row>
      <xdr:rowOff>0</xdr:rowOff>
    </xdr:from>
    <xdr:to>
      <xdr:col>10</xdr:col>
      <xdr:colOff>443854</xdr:colOff>
      <xdr:row>18</xdr:row>
      <xdr:rowOff>76200</xdr:rowOff>
    </xdr:to>
    <xdr:pic>
      <xdr:nvPicPr>
        <xdr:cNvPr id="2" name="Picture 1">
          <a:extLst>
            <a:ext uri="{FF2B5EF4-FFF2-40B4-BE49-F238E27FC236}">
              <a16:creationId xmlns:a16="http://schemas.microsoft.com/office/drawing/2014/main" id="{C7873813-F0C4-A771-31F4-5DA07DBDF7A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206580" y="152400"/>
          <a:ext cx="5399824" cy="34861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66675</xdr:colOff>
      <xdr:row>1</xdr:row>
      <xdr:rowOff>198023</xdr:rowOff>
    </xdr:from>
    <xdr:to>
      <xdr:col>8</xdr:col>
      <xdr:colOff>557090</xdr:colOff>
      <xdr:row>12</xdr:row>
      <xdr:rowOff>78200</xdr:rowOff>
    </xdr:to>
    <xdr:pic>
      <xdr:nvPicPr>
        <xdr:cNvPr id="2" name="Picture 1">
          <a:extLst>
            <a:ext uri="{FF2B5EF4-FFF2-40B4-BE49-F238E27FC236}">
              <a16:creationId xmlns:a16="http://schemas.microsoft.com/office/drawing/2014/main" id="{868BFBC4-5B70-D761-66F2-630BB8FD077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90500" y="350423"/>
          <a:ext cx="4757615" cy="216617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105833</xdr:colOff>
      <xdr:row>1</xdr:row>
      <xdr:rowOff>36461</xdr:rowOff>
    </xdr:from>
    <xdr:to>
      <xdr:col>9</xdr:col>
      <xdr:colOff>263426</xdr:colOff>
      <xdr:row>16</xdr:row>
      <xdr:rowOff>48202</xdr:rowOff>
    </xdr:to>
    <xdr:pic>
      <xdr:nvPicPr>
        <xdr:cNvPr id="2" name="Picture 1">
          <a:extLst>
            <a:ext uri="{FF2B5EF4-FFF2-40B4-BE49-F238E27FC236}">
              <a16:creationId xmlns:a16="http://schemas.microsoft.com/office/drawing/2014/main" id="{02573178-EA8F-B04C-07F7-E7A5A0BA787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05833" y="184628"/>
          <a:ext cx="5195260" cy="287982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19049</xdr:colOff>
      <xdr:row>1</xdr:row>
      <xdr:rowOff>96220</xdr:rowOff>
    </xdr:from>
    <xdr:to>
      <xdr:col>10</xdr:col>
      <xdr:colOff>692756</xdr:colOff>
      <xdr:row>16</xdr:row>
      <xdr:rowOff>170477</xdr:rowOff>
    </xdr:to>
    <xdr:pic>
      <xdr:nvPicPr>
        <xdr:cNvPr id="2" name="Picture 1">
          <a:extLst>
            <a:ext uri="{FF2B5EF4-FFF2-40B4-BE49-F238E27FC236}">
              <a16:creationId xmlns:a16="http://schemas.microsoft.com/office/drawing/2014/main" id="{BC747FFA-9136-F763-DE81-F1748B725C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9049" y="286720"/>
          <a:ext cx="5950557" cy="3207982"/>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2</xdr:col>
      <xdr:colOff>180975</xdr:colOff>
      <xdr:row>3</xdr:row>
      <xdr:rowOff>114300</xdr:rowOff>
    </xdr:to>
    <xdr:sp macro="" textlink="">
      <xdr:nvSpPr>
        <xdr:cNvPr id="2049" name="AutoShape 1" descr="https://email.gov.in/service/home/~/?auth=co&amp;loc=en&amp;id=25847&amp;part=22">
          <a:extLst>
            <a:ext uri="{FF2B5EF4-FFF2-40B4-BE49-F238E27FC236}">
              <a16:creationId xmlns:a16="http://schemas.microsoft.com/office/drawing/2014/main" id="{00000000-0008-0000-1800-000001080000}"/>
            </a:ext>
          </a:extLst>
        </xdr:cNvPr>
        <xdr:cNvSpPr>
          <a:spLocks noChangeAspect="1" noChangeArrowheads="1"/>
        </xdr:cNvSpPr>
      </xdr:nvSpPr>
      <xdr:spPr bwMode="auto">
        <a:xfrm>
          <a:off x="1343025" y="333375"/>
          <a:ext cx="304800" cy="304800"/>
        </a:xfrm>
        <a:prstGeom prst="rect">
          <a:avLst/>
        </a:prstGeom>
        <a:noFill/>
      </xdr:spPr>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216479</xdr:colOff>
      <xdr:row>1</xdr:row>
      <xdr:rowOff>112560</xdr:rowOff>
    </xdr:from>
    <xdr:to>
      <xdr:col>9</xdr:col>
      <xdr:colOff>632115</xdr:colOff>
      <xdr:row>13</xdr:row>
      <xdr:rowOff>158350</xdr:rowOff>
    </xdr:to>
    <xdr:pic>
      <xdr:nvPicPr>
        <xdr:cNvPr id="2" name="Picture 1">
          <a:extLst>
            <a:ext uri="{FF2B5EF4-FFF2-40B4-BE49-F238E27FC236}">
              <a16:creationId xmlns:a16="http://schemas.microsoft.com/office/drawing/2014/main" id="{0F7BB6E6-FD28-E651-6A36-3205D869C71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337706" y="259765"/>
          <a:ext cx="5030932" cy="2652176"/>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1</xdr:row>
      <xdr:rowOff>18309</xdr:rowOff>
    </xdr:from>
    <xdr:to>
      <xdr:col>8</xdr:col>
      <xdr:colOff>561975</xdr:colOff>
      <xdr:row>16</xdr:row>
      <xdr:rowOff>104008</xdr:rowOff>
    </xdr:to>
    <xdr:pic>
      <xdr:nvPicPr>
        <xdr:cNvPr id="2" name="Picture 1">
          <a:extLst>
            <a:ext uri="{FF2B5EF4-FFF2-40B4-BE49-F238E27FC236}">
              <a16:creationId xmlns:a16="http://schemas.microsoft.com/office/drawing/2014/main" id="{49B225CE-5018-F6C5-E302-D7CFB212D2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0" y="208809"/>
          <a:ext cx="5438775" cy="35337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2</xdr:col>
      <xdr:colOff>57150</xdr:colOff>
      <xdr:row>3</xdr:row>
      <xdr:rowOff>304800</xdr:rowOff>
    </xdr:to>
    <xdr:sp macro="" textlink="">
      <xdr:nvSpPr>
        <xdr:cNvPr id="3073" name="AutoShape 1" descr="https://email.gov.in/service/home/~/?auth=co&amp;loc=en&amp;id=25847&amp;part=25">
          <a:extLst>
            <a:ext uri="{FF2B5EF4-FFF2-40B4-BE49-F238E27FC236}">
              <a16:creationId xmlns:a16="http://schemas.microsoft.com/office/drawing/2014/main" id="{00000000-0008-0000-2400-0000010C0000}"/>
            </a:ext>
          </a:extLst>
        </xdr:cNvPr>
        <xdr:cNvSpPr>
          <a:spLocks noChangeAspect="1" noChangeArrowheads="1"/>
        </xdr:cNvSpPr>
      </xdr:nvSpPr>
      <xdr:spPr bwMode="auto">
        <a:xfrm>
          <a:off x="4086225" y="523875"/>
          <a:ext cx="304800" cy="304800"/>
        </a:xfrm>
        <a:prstGeom prst="rect">
          <a:avLst/>
        </a:prstGeom>
        <a:noFill/>
      </xdr:spPr>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7.bin"/></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8.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23:K47"/>
  <sheetViews>
    <sheetView showGridLines="0" topLeftCell="A28" zoomScaleNormal="100" workbookViewId="0">
      <selection activeCell="A47" sqref="A47:K47"/>
    </sheetView>
  </sheetViews>
  <sheetFormatPr defaultRowHeight="15" x14ac:dyDescent="0.25"/>
  <cols>
    <col min="1" max="1" width="9.140625" customWidth="1"/>
    <col min="11" max="11" width="10.140625" customWidth="1"/>
  </cols>
  <sheetData>
    <row r="23" ht="9" customHeight="1" x14ac:dyDescent="0.25"/>
    <row r="43" spans="1:11" x14ac:dyDescent="0.25">
      <c r="A43" s="382" t="s">
        <v>555</v>
      </c>
      <c r="B43" s="383"/>
      <c r="C43" s="383"/>
      <c r="D43" s="383"/>
      <c r="E43" s="383"/>
      <c r="F43" s="383"/>
      <c r="G43" s="383"/>
      <c r="H43" s="383"/>
      <c r="I43" s="383"/>
      <c r="J43" s="383"/>
      <c r="K43" s="384"/>
    </row>
    <row r="44" spans="1:11" x14ac:dyDescent="0.25">
      <c r="A44" s="382"/>
      <c r="B44" s="383"/>
      <c r="C44" s="383"/>
      <c r="D44" s="383"/>
      <c r="E44" s="383"/>
      <c r="F44" s="383"/>
      <c r="G44" s="383"/>
      <c r="H44" s="383"/>
      <c r="I44" s="383"/>
      <c r="J44" s="383"/>
      <c r="K44" s="384"/>
    </row>
    <row r="45" spans="1:11" ht="12" customHeight="1" x14ac:dyDescent="0.25">
      <c r="A45" s="382"/>
      <c r="B45" s="383"/>
      <c r="C45" s="383"/>
      <c r="D45" s="383"/>
      <c r="E45" s="383"/>
      <c r="F45" s="383"/>
      <c r="G45" s="383"/>
      <c r="H45" s="383"/>
      <c r="I45" s="383"/>
      <c r="J45" s="383"/>
      <c r="K45" s="384"/>
    </row>
    <row r="46" spans="1:11" ht="42.75" customHeight="1" x14ac:dyDescent="0.25">
      <c r="A46" s="385" t="s">
        <v>317</v>
      </c>
      <c r="B46" s="386"/>
      <c r="C46" s="386"/>
      <c r="D46" s="386"/>
      <c r="E46" s="386"/>
      <c r="F46" s="386"/>
      <c r="G46" s="386"/>
      <c r="H46" s="386"/>
      <c r="I46" s="386"/>
      <c r="J46" s="386"/>
      <c r="K46" s="387"/>
    </row>
    <row r="47" spans="1:11" ht="85.5" customHeight="1" x14ac:dyDescent="0.25">
      <c r="A47" s="388" t="s">
        <v>464</v>
      </c>
      <c r="B47" s="389"/>
      <c r="C47" s="389"/>
      <c r="D47" s="389"/>
      <c r="E47" s="389"/>
      <c r="F47" s="389"/>
      <c r="G47" s="389"/>
      <c r="H47" s="389"/>
      <c r="I47" s="389"/>
      <c r="J47" s="389"/>
      <c r="K47" s="390"/>
    </row>
  </sheetData>
  <mergeCells count="3">
    <mergeCell ref="A43:K45"/>
    <mergeCell ref="A46:K46"/>
    <mergeCell ref="A47:K4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sheetPr>
  <dimension ref="A1:Z141"/>
  <sheetViews>
    <sheetView showGridLines="0" tabSelected="1" zoomScaleNormal="100" workbookViewId="0"/>
  </sheetViews>
  <sheetFormatPr defaultColWidth="10.28515625" defaultRowHeight="15" x14ac:dyDescent="0.25"/>
  <cols>
    <col min="1" max="1" width="2.28515625" style="1" customWidth="1"/>
    <col min="2" max="2" width="3.7109375" style="1" customWidth="1"/>
    <col min="3" max="3" width="15.140625" style="44" customWidth="1"/>
    <col min="4" max="8" width="10.28515625" style="1"/>
    <col min="9" max="9" width="11.42578125" style="1" customWidth="1"/>
    <col min="10" max="10" width="10.28515625" style="1"/>
    <col min="11" max="11" width="6.5703125" style="1" customWidth="1"/>
    <col min="12" max="12" width="15.140625" style="96" customWidth="1"/>
    <col min="13" max="13" width="4.5703125" style="1" customWidth="1"/>
    <col min="14" max="16384" width="10.28515625" style="1"/>
  </cols>
  <sheetData>
    <row r="1" spans="2:13" ht="15.75" thickBot="1" x14ac:dyDescent="0.3">
      <c r="C1" s="1"/>
      <c r="L1" s="94"/>
    </row>
    <row r="2" spans="2:13" ht="20.25" x14ac:dyDescent="0.3">
      <c r="B2" s="52"/>
      <c r="C2" s="68"/>
      <c r="D2" s="54"/>
      <c r="E2" s="54"/>
      <c r="F2" s="54"/>
      <c r="G2" s="54"/>
      <c r="H2" s="54"/>
      <c r="I2" s="54"/>
      <c r="J2" s="53"/>
      <c r="K2" s="53"/>
      <c r="L2" s="95"/>
      <c r="M2" s="55"/>
    </row>
    <row r="3" spans="2:13" ht="20.25" x14ac:dyDescent="0.25">
      <c r="B3" s="56"/>
      <c r="C3" s="395"/>
      <c r="D3" s="395"/>
      <c r="E3" s="395"/>
      <c r="F3" s="395"/>
      <c r="G3" s="395"/>
      <c r="H3" s="395"/>
      <c r="I3" s="395"/>
      <c r="J3" s="395"/>
      <c r="K3" s="395"/>
      <c r="L3" s="395"/>
      <c r="M3" s="57"/>
    </row>
    <row r="4" spans="2:13" ht="18.75" x14ac:dyDescent="0.25">
      <c r="B4" s="56"/>
      <c r="C4" s="396"/>
      <c r="D4" s="396"/>
      <c r="E4" s="396"/>
      <c r="F4" s="396"/>
      <c r="G4" s="396"/>
      <c r="H4" s="396"/>
      <c r="I4" s="396"/>
      <c r="J4" s="396"/>
      <c r="K4" s="396"/>
      <c r="L4" s="396"/>
      <c r="M4" s="57"/>
    </row>
    <row r="5" spans="2:13" ht="15.75" x14ac:dyDescent="0.25">
      <c r="B5" s="56"/>
      <c r="C5" s="397"/>
      <c r="D5" s="397"/>
      <c r="E5" s="397"/>
      <c r="F5" s="397"/>
      <c r="G5" s="397"/>
      <c r="H5" s="397"/>
      <c r="I5" s="397"/>
      <c r="J5" s="397"/>
      <c r="K5" s="397"/>
      <c r="L5" s="397"/>
      <c r="M5" s="57"/>
    </row>
    <row r="6" spans="2:13" x14ac:dyDescent="0.25">
      <c r="B6" s="56"/>
      <c r="E6" s="58"/>
      <c r="F6" s="58"/>
      <c r="G6" s="58"/>
      <c r="H6" s="58"/>
      <c r="M6" s="57"/>
    </row>
    <row r="7" spans="2:13" x14ac:dyDescent="0.25">
      <c r="B7" s="56"/>
      <c r="E7" s="58"/>
      <c r="F7" s="58"/>
      <c r="G7" s="58"/>
      <c r="H7" s="58"/>
      <c r="M7" s="57"/>
    </row>
    <row r="8" spans="2:13" x14ac:dyDescent="0.25">
      <c r="B8" s="56"/>
      <c r="D8" s="67"/>
      <c r="E8" s="67"/>
      <c r="F8" s="67"/>
      <c r="G8" s="44"/>
      <c r="H8" s="44"/>
      <c r="I8" s="44"/>
      <c r="J8" s="44"/>
      <c r="K8" s="44"/>
      <c r="M8" s="57"/>
    </row>
    <row r="9" spans="2:13" x14ac:dyDescent="0.25">
      <c r="B9" s="56"/>
      <c r="D9" s="67"/>
      <c r="E9" s="67"/>
      <c r="F9" s="67"/>
      <c r="G9" s="44"/>
      <c r="H9" s="44"/>
      <c r="I9" s="44"/>
      <c r="J9" s="44"/>
      <c r="K9" s="44"/>
      <c r="M9" s="57"/>
    </row>
    <row r="10" spans="2:13" x14ac:dyDescent="0.25">
      <c r="B10" s="56"/>
      <c r="D10" s="67"/>
      <c r="E10" s="67"/>
      <c r="F10" s="67"/>
      <c r="G10" s="44"/>
      <c r="H10" s="44"/>
      <c r="I10" s="44"/>
      <c r="J10" s="44"/>
      <c r="K10" s="44"/>
      <c r="M10" s="57"/>
    </row>
    <row r="11" spans="2:13" s="61" customFormat="1" x14ac:dyDescent="0.25">
      <c r="B11" s="59"/>
      <c r="C11" s="338" t="s">
        <v>301</v>
      </c>
      <c r="D11" s="398" t="s">
        <v>302</v>
      </c>
      <c r="E11" s="398"/>
      <c r="F11" s="398"/>
      <c r="G11" s="398"/>
      <c r="H11" s="398"/>
      <c r="I11" s="398"/>
      <c r="J11" s="398"/>
      <c r="K11" s="398"/>
      <c r="L11" s="339" t="s">
        <v>303</v>
      </c>
      <c r="M11" s="60"/>
    </row>
    <row r="12" spans="2:13" s="61" customFormat="1" x14ac:dyDescent="0.25">
      <c r="B12" s="59"/>
      <c r="C12" s="338" t="s">
        <v>1013</v>
      </c>
      <c r="D12" s="405" t="s">
        <v>1014</v>
      </c>
      <c r="E12" s="406"/>
      <c r="F12" s="406"/>
      <c r="G12" s="406"/>
      <c r="H12" s="406"/>
      <c r="I12" s="406"/>
      <c r="J12" s="406"/>
      <c r="K12" s="407"/>
      <c r="L12" s="339"/>
      <c r="M12" s="60"/>
    </row>
    <row r="13" spans="2:13" s="61" customFormat="1" x14ac:dyDescent="0.25">
      <c r="B13" s="59"/>
      <c r="C13" s="338" t="s">
        <v>1036</v>
      </c>
      <c r="D13" s="405" t="s">
        <v>1035</v>
      </c>
      <c r="E13" s="406"/>
      <c r="F13" s="406"/>
      <c r="G13" s="406"/>
      <c r="H13" s="406"/>
      <c r="I13" s="406"/>
      <c r="J13" s="406"/>
      <c r="K13" s="407"/>
      <c r="L13" s="339"/>
      <c r="M13" s="60"/>
    </row>
    <row r="14" spans="2:13" s="61" customFormat="1" x14ac:dyDescent="0.25">
      <c r="B14" s="59"/>
      <c r="C14" s="338" t="s">
        <v>1037</v>
      </c>
      <c r="D14" s="402" t="s">
        <v>781</v>
      </c>
      <c r="E14" s="403"/>
      <c r="F14" s="403"/>
      <c r="G14" s="403"/>
      <c r="H14" s="403"/>
      <c r="I14" s="403"/>
      <c r="J14" s="403"/>
      <c r="K14" s="404"/>
      <c r="L14" s="339"/>
      <c r="M14" s="60"/>
    </row>
    <row r="15" spans="2:13" ht="15" customHeight="1" x14ac:dyDescent="0.25">
      <c r="B15" s="56"/>
      <c r="C15" s="340">
        <v>1</v>
      </c>
      <c r="D15" s="399" t="s">
        <v>1012</v>
      </c>
      <c r="E15" s="400"/>
      <c r="F15" s="400"/>
      <c r="G15" s="400"/>
      <c r="H15" s="400"/>
      <c r="I15" s="400"/>
      <c r="J15" s="400"/>
      <c r="K15" s="401"/>
      <c r="L15" s="342"/>
      <c r="M15" s="57"/>
    </row>
    <row r="16" spans="2:13" ht="15" customHeight="1" x14ac:dyDescent="0.25">
      <c r="B16" s="56"/>
      <c r="C16" s="340">
        <v>2</v>
      </c>
      <c r="D16" s="394" t="s">
        <v>304</v>
      </c>
      <c r="E16" s="394"/>
      <c r="F16" s="394"/>
      <c r="G16" s="394"/>
      <c r="H16" s="394"/>
      <c r="I16" s="394"/>
      <c r="J16" s="394"/>
      <c r="K16" s="394"/>
      <c r="L16" s="342" t="s">
        <v>305</v>
      </c>
      <c r="M16" s="57"/>
    </row>
    <row r="17" spans="1:15" ht="15" customHeight="1" x14ac:dyDescent="0.25">
      <c r="B17" s="56"/>
      <c r="C17" s="340">
        <v>3</v>
      </c>
      <c r="D17" s="394" t="s">
        <v>1015</v>
      </c>
      <c r="E17" s="394"/>
      <c r="F17" s="394"/>
      <c r="G17" s="394"/>
      <c r="H17" s="394"/>
      <c r="I17" s="394"/>
      <c r="J17" s="394"/>
      <c r="K17" s="394"/>
      <c r="L17" s="342" t="s">
        <v>306</v>
      </c>
      <c r="M17" s="57"/>
    </row>
    <row r="18" spans="1:15" ht="15" customHeight="1" x14ac:dyDescent="0.25">
      <c r="B18" s="56"/>
      <c r="C18" s="340">
        <v>4</v>
      </c>
      <c r="D18" s="394" t="s">
        <v>1016</v>
      </c>
      <c r="E18" s="394"/>
      <c r="F18" s="394"/>
      <c r="G18" s="394"/>
      <c r="H18" s="394"/>
      <c r="I18" s="394"/>
      <c r="J18" s="394"/>
      <c r="K18" s="394"/>
      <c r="L18" s="341"/>
      <c r="M18" s="57"/>
    </row>
    <row r="19" spans="1:15" x14ac:dyDescent="0.25">
      <c r="A19"/>
      <c r="B19" s="62"/>
      <c r="C19" s="340">
        <v>5</v>
      </c>
      <c r="D19" s="391" t="s">
        <v>424</v>
      </c>
      <c r="E19" s="391"/>
      <c r="F19" s="391"/>
      <c r="G19" s="391"/>
      <c r="H19" s="391"/>
      <c r="I19" s="391"/>
      <c r="J19" s="391"/>
      <c r="K19" s="391"/>
      <c r="L19" s="342">
        <v>7</v>
      </c>
      <c r="M19" s="63"/>
      <c r="N19"/>
      <c r="O19"/>
    </row>
    <row r="20" spans="1:15" x14ac:dyDescent="0.25">
      <c r="A20"/>
      <c r="B20" s="62"/>
      <c r="C20" s="340">
        <v>6</v>
      </c>
      <c r="D20" s="408" t="s">
        <v>554</v>
      </c>
      <c r="E20" s="409"/>
      <c r="F20" s="409"/>
      <c r="G20" s="409"/>
      <c r="H20" s="409"/>
      <c r="I20" s="409"/>
      <c r="J20" s="409"/>
      <c r="K20" s="410"/>
      <c r="L20" s="342"/>
      <c r="M20" s="63"/>
      <c r="N20"/>
      <c r="O20"/>
    </row>
    <row r="21" spans="1:15" x14ac:dyDescent="0.25">
      <c r="A21"/>
      <c r="B21" s="62"/>
      <c r="C21" s="340">
        <v>7</v>
      </c>
      <c r="D21" s="391" t="s">
        <v>311</v>
      </c>
      <c r="E21" s="391"/>
      <c r="F21" s="391"/>
      <c r="G21" s="391"/>
      <c r="H21" s="391"/>
      <c r="I21" s="391"/>
      <c r="J21" s="391"/>
      <c r="K21" s="391"/>
      <c r="L21" s="340"/>
      <c r="M21" s="63"/>
      <c r="N21"/>
      <c r="O21"/>
    </row>
    <row r="22" spans="1:15" x14ac:dyDescent="0.25">
      <c r="B22" s="56"/>
      <c r="C22" s="340">
        <v>8</v>
      </c>
      <c r="D22" s="391" t="s">
        <v>1017</v>
      </c>
      <c r="E22" s="391"/>
      <c r="F22" s="391"/>
      <c r="G22" s="391"/>
      <c r="H22" s="391"/>
      <c r="I22" s="391"/>
      <c r="J22" s="391"/>
      <c r="K22" s="391"/>
      <c r="L22" s="342">
        <v>8</v>
      </c>
      <c r="M22" s="57"/>
    </row>
    <row r="23" spans="1:15" x14ac:dyDescent="0.25">
      <c r="B23" s="56"/>
      <c r="C23" s="340">
        <v>9</v>
      </c>
      <c r="D23" s="391" t="s">
        <v>359</v>
      </c>
      <c r="E23" s="391"/>
      <c r="F23" s="391"/>
      <c r="G23" s="391"/>
      <c r="H23" s="391"/>
      <c r="I23" s="391"/>
      <c r="J23" s="391"/>
      <c r="K23" s="391"/>
      <c r="L23" s="341"/>
      <c r="M23" s="57"/>
    </row>
    <row r="24" spans="1:15" x14ac:dyDescent="0.25">
      <c r="B24" s="56"/>
      <c r="C24" s="340">
        <v>10</v>
      </c>
      <c r="D24" s="391" t="s">
        <v>1018</v>
      </c>
      <c r="E24" s="391"/>
      <c r="F24" s="391"/>
      <c r="G24" s="391"/>
      <c r="H24" s="391"/>
      <c r="I24" s="391"/>
      <c r="J24" s="391"/>
      <c r="K24" s="391"/>
      <c r="L24" s="341"/>
      <c r="M24" s="57"/>
    </row>
    <row r="25" spans="1:15" x14ac:dyDescent="0.25">
      <c r="B25" s="56"/>
      <c r="C25" s="340">
        <v>11</v>
      </c>
      <c r="D25" s="391" t="s">
        <v>423</v>
      </c>
      <c r="E25" s="391"/>
      <c r="F25" s="391"/>
      <c r="G25" s="391"/>
      <c r="H25" s="391"/>
      <c r="I25" s="391"/>
      <c r="J25" s="391"/>
      <c r="K25" s="391"/>
      <c r="L25" s="341"/>
      <c r="M25" s="57"/>
    </row>
    <row r="26" spans="1:15" x14ac:dyDescent="0.25">
      <c r="B26" s="56"/>
      <c r="C26" s="340">
        <v>12</v>
      </c>
      <c r="D26" s="391" t="s">
        <v>1019</v>
      </c>
      <c r="E26" s="391"/>
      <c r="F26" s="391"/>
      <c r="G26" s="391"/>
      <c r="H26" s="391"/>
      <c r="I26" s="391"/>
      <c r="J26" s="391"/>
      <c r="K26" s="391"/>
      <c r="L26" s="342" t="s">
        <v>360</v>
      </c>
      <c r="M26" s="57"/>
    </row>
    <row r="27" spans="1:15" x14ac:dyDescent="0.25">
      <c r="B27" s="56"/>
      <c r="C27" s="340">
        <v>13</v>
      </c>
      <c r="D27" s="391" t="s">
        <v>422</v>
      </c>
      <c r="E27" s="391"/>
      <c r="F27" s="391"/>
      <c r="G27" s="391"/>
      <c r="H27" s="391"/>
      <c r="I27" s="391"/>
      <c r="J27" s="391"/>
      <c r="K27" s="391"/>
      <c r="L27" s="341"/>
      <c r="M27" s="57"/>
    </row>
    <row r="28" spans="1:15" x14ac:dyDescent="0.25">
      <c r="B28" s="56"/>
      <c r="C28" s="340">
        <v>14</v>
      </c>
      <c r="D28" s="391" t="s">
        <v>1020</v>
      </c>
      <c r="E28" s="391"/>
      <c r="F28" s="391"/>
      <c r="G28" s="391"/>
      <c r="H28" s="391"/>
      <c r="I28" s="391"/>
      <c r="J28" s="391"/>
      <c r="K28" s="391"/>
      <c r="L28" s="342">
        <v>11</v>
      </c>
      <c r="M28" s="57"/>
    </row>
    <row r="29" spans="1:15" x14ac:dyDescent="0.25">
      <c r="B29" s="56"/>
      <c r="C29" s="340">
        <v>15</v>
      </c>
      <c r="D29" s="391" t="s">
        <v>367</v>
      </c>
      <c r="E29" s="391"/>
      <c r="F29" s="391"/>
      <c r="G29" s="391"/>
      <c r="H29" s="391"/>
      <c r="I29" s="391"/>
      <c r="J29" s="391"/>
      <c r="K29" s="391"/>
      <c r="L29" s="341"/>
      <c r="M29" s="57"/>
    </row>
    <row r="30" spans="1:15" x14ac:dyDescent="0.25">
      <c r="B30" s="56"/>
      <c r="C30" s="340">
        <v>16</v>
      </c>
      <c r="D30" s="391" t="s">
        <v>307</v>
      </c>
      <c r="E30" s="391"/>
      <c r="F30" s="391"/>
      <c r="G30" s="391"/>
      <c r="H30" s="391"/>
      <c r="I30" s="391"/>
      <c r="J30" s="391"/>
      <c r="K30" s="391"/>
      <c r="L30" s="342">
        <v>12</v>
      </c>
      <c r="M30" s="57"/>
    </row>
    <row r="31" spans="1:15" x14ac:dyDescent="0.25">
      <c r="B31" s="56"/>
      <c r="C31" s="340">
        <v>17</v>
      </c>
      <c r="D31" s="391" t="s">
        <v>308</v>
      </c>
      <c r="E31" s="391"/>
      <c r="F31" s="391"/>
      <c r="G31" s="391"/>
      <c r="H31" s="391"/>
      <c r="I31" s="391"/>
      <c r="J31" s="391"/>
      <c r="K31" s="391"/>
      <c r="L31" s="341"/>
      <c r="M31" s="57"/>
    </row>
    <row r="32" spans="1:15" x14ac:dyDescent="0.25">
      <c r="B32" s="56"/>
      <c r="C32" s="340">
        <v>18</v>
      </c>
      <c r="D32" s="391" t="s">
        <v>1021</v>
      </c>
      <c r="E32" s="391"/>
      <c r="F32" s="391"/>
      <c r="G32" s="391"/>
      <c r="H32" s="391"/>
      <c r="I32" s="391"/>
      <c r="J32" s="391"/>
      <c r="K32" s="391"/>
      <c r="L32" s="342"/>
      <c r="M32" s="57"/>
    </row>
    <row r="33" spans="1:15" x14ac:dyDescent="0.25">
      <c r="B33" s="56"/>
      <c r="C33" s="340">
        <v>19</v>
      </c>
      <c r="D33" s="391" t="s">
        <v>1022</v>
      </c>
      <c r="E33" s="391"/>
      <c r="F33" s="391"/>
      <c r="G33" s="391"/>
      <c r="H33" s="391"/>
      <c r="I33" s="391"/>
      <c r="J33" s="391"/>
      <c r="K33" s="391"/>
      <c r="L33" s="342">
        <v>13</v>
      </c>
      <c r="M33" s="57"/>
    </row>
    <row r="34" spans="1:15" x14ac:dyDescent="0.25">
      <c r="B34" s="56"/>
      <c r="C34" s="340">
        <v>20</v>
      </c>
      <c r="D34" s="391" t="s">
        <v>309</v>
      </c>
      <c r="E34" s="391"/>
      <c r="F34" s="391"/>
      <c r="G34" s="391"/>
      <c r="H34" s="391"/>
      <c r="I34" s="391"/>
      <c r="J34" s="391"/>
      <c r="K34" s="391"/>
      <c r="L34" s="342">
        <v>14</v>
      </c>
      <c r="M34" s="57"/>
    </row>
    <row r="35" spans="1:15" x14ac:dyDescent="0.25">
      <c r="B35" s="56"/>
      <c r="C35" s="340">
        <v>21</v>
      </c>
      <c r="D35" s="391" t="s">
        <v>435</v>
      </c>
      <c r="E35" s="391"/>
      <c r="F35" s="391"/>
      <c r="G35" s="391"/>
      <c r="H35" s="391"/>
      <c r="I35" s="391"/>
      <c r="J35" s="391"/>
      <c r="K35" s="391"/>
      <c r="L35" s="341"/>
      <c r="M35" s="57"/>
    </row>
    <row r="36" spans="1:15" x14ac:dyDescent="0.25">
      <c r="A36"/>
      <c r="B36" s="62"/>
      <c r="C36" s="340">
        <v>22</v>
      </c>
      <c r="D36" s="391" t="s">
        <v>310</v>
      </c>
      <c r="E36" s="391"/>
      <c r="F36" s="391"/>
      <c r="G36" s="391"/>
      <c r="H36" s="391"/>
      <c r="I36" s="391"/>
      <c r="J36" s="391"/>
      <c r="K36" s="391"/>
      <c r="L36" s="340"/>
      <c r="M36" s="63"/>
      <c r="N36"/>
      <c r="O36"/>
    </row>
    <row r="37" spans="1:15" x14ac:dyDescent="0.25">
      <c r="A37"/>
      <c r="B37" s="62"/>
      <c r="C37" s="340">
        <v>23</v>
      </c>
      <c r="D37" s="391" t="s">
        <v>1023</v>
      </c>
      <c r="E37" s="391"/>
      <c r="F37" s="391"/>
      <c r="G37" s="391"/>
      <c r="H37" s="391"/>
      <c r="I37" s="391"/>
      <c r="J37" s="391"/>
      <c r="K37" s="391"/>
      <c r="L37" s="340"/>
      <c r="M37" s="63"/>
      <c r="N37"/>
      <c r="O37"/>
    </row>
    <row r="38" spans="1:15" x14ac:dyDescent="0.25">
      <c r="A38"/>
      <c r="B38" s="62"/>
      <c r="C38" s="340">
        <v>24</v>
      </c>
      <c r="D38" s="391" t="s">
        <v>1024</v>
      </c>
      <c r="E38" s="391"/>
      <c r="F38" s="391"/>
      <c r="G38" s="391"/>
      <c r="H38" s="391"/>
      <c r="I38" s="391"/>
      <c r="J38" s="391"/>
      <c r="K38" s="391"/>
      <c r="L38" s="340"/>
      <c r="M38" s="63"/>
      <c r="N38"/>
      <c r="O38"/>
    </row>
    <row r="39" spans="1:15" x14ac:dyDescent="0.25">
      <c r="B39" s="56"/>
      <c r="C39" s="340">
        <v>25</v>
      </c>
      <c r="D39" s="391" t="s">
        <v>357</v>
      </c>
      <c r="E39" s="391"/>
      <c r="F39" s="391"/>
      <c r="G39" s="391"/>
      <c r="H39" s="391"/>
      <c r="I39" s="391"/>
      <c r="J39" s="391"/>
      <c r="K39" s="391"/>
      <c r="L39" s="341"/>
      <c r="M39" s="57"/>
    </row>
    <row r="40" spans="1:15" x14ac:dyDescent="0.25">
      <c r="A40"/>
      <c r="B40" s="62"/>
      <c r="C40" s="340">
        <v>26</v>
      </c>
      <c r="D40" s="391" t="s">
        <v>312</v>
      </c>
      <c r="E40" s="391"/>
      <c r="F40" s="391"/>
      <c r="G40" s="391"/>
      <c r="H40" s="391"/>
      <c r="I40" s="391"/>
      <c r="J40" s="391"/>
      <c r="K40" s="391"/>
      <c r="L40" s="340"/>
      <c r="M40" s="63"/>
      <c r="N40"/>
      <c r="O40"/>
    </row>
    <row r="41" spans="1:15" x14ac:dyDescent="0.25">
      <c r="A41"/>
      <c r="B41" s="62"/>
      <c r="C41" s="340">
        <v>27</v>
      </c>
      <c r="D41" s="391" t="s">
        <v>361</v>
      </c>
      <c r="E41" s="391"/>
      <c r="F41" s="391"/>
      <c r="G41" s="391"/>
      <c r="H41" s="391"/>
      <c r="I41" s="391"/>
      <c r="J41" s="391"/>
      <c r="K41" s="391"/>
      <c r="L41" s="340"/>
      <c r="M41" s="63"/>
      <c r="N41"/>
      <c r="O41"/>
    </row>
    <row r="42" spans="1:15" x14ac:dyDescent="0.25">
      <c r="A42"/>
      <c r="B42" s="62"/>
      <c r="C42" s="340">
        <v>28</v>
      </c>
      <c r="D42" s="391" t="s">
        <v>1025</v>
      </c>
      <c r="E42" s="391"/>
      <c r="F42" s="391"/>
      <c r="G42" s="391"/>
      <c r="H42" s="391"/>
      <c r="I42" s="391"/>
      <c r="J42" s="391"/>
      <c r="K42" s="391"/>
      <c r="L42" s="341"/>
      <c r="M42" s="63"/>
      <c r="N42"/>
      <c r="O42"/>
    </row>
    <row r="43" spans="1:15" x14ac:dyDescent="0.25">
      <c r="A43"/>
      <c r="B43" s="62"/>
      <c r="C43" s="340">
        <v>29</v>
      </c>
      <c r="D43" s="391" t="s">
        <v>313</v>
      </c>
      <c r="E43" s="391"/>
      <c r="F43" s="391"/>
      <c r="G43" s="391"/>
      <c r="H43" s="391"/>
      <c r="I43" s="391"/>
      <c r="J43" s="391"/>
      <c r="K43" s="391"/>
      <c r="L43" s="340"/>
      <c r="M43" s="63"/>
      <c r="N43"/>
      <c r="O43"/>
    </row>
    <row r="44" spans="1:15" x14ac:dyDescent="0.25">
      <c r="A44"/>
      <c r="B44" s="62"/>
      <c r="C44" s="340">
        <v>30</v>
      </c>
      <c r="D44" s="391" t="s">
        <v>1026</v>
      </c>
      <c r="E44" s="391"/>
      <c r="F44" s="391"/>
      <c r="G44" s="391"/>
      <c r="H44" s="391"/>
      <c r="I44" s="391"/>
      <c r="J44" s="391"/>
      <c r="K44" s="391"/>
      <c r="L44" s="340"/>
      <c r="M44" s="63"/>
      <c r="N44"/>
      <c r="O44"/>
    </row>
    <row r="45" spans="1:15" x14ac:dyDescent="0.25">
      <c r="A45"/>
      <c r="B45" s="62"/>
      <c r="C45" s="340">
        <v>31</v>
      </c>
      <c r="D45" s="391" t="s">
        <v>1027</v>
      </c>
      <c r="E45" s="391"/>
      <c r="F45" s="391"/>
      <c r="G45" s="391"/>
      <c r="H45" s="391"/>
      <c r="I45" s="391"/>
      <c r="J45" s="391"/>
      <c r="K45" s="391"/>
      <c r="L45" s="340"/>
      <c r="M45" s="63"/>
      <c r="N45"/>
      <c r="O45"/>
    </row>
    <row r="46" spans="1:15" x14ac:dyDescent="0.25">
      <c r="A46"/>
      <c r="B46" s="62"/>
      <c r="C46" s="340">
        <v>32</v>
      </c>
      <c r="D46" s="391" t="s">
        <v>1028</v>
      </c>
      <c r="E46" s="391"/>
      <c r="F46" s="391"/>
      <c r="G46" s="391"/>
      <c r="H46" s="391"/>
      <c r="I46" s="391"/>
      <c r="J46" s="391"/>
      <c r="K46" s="391"/>
      <c r="L46" s="342">
        <v>15</v>
      </c>
      <c r="M46" s="63"/>
      <c r="N46"/>
      <c r="O46"/>
    </row>
    <row r="47" spans="1:15" x14ac:dyDescent="0.25">
      <c r="A47"/>
      <c r="B47" s="62"/>
      <c r="C47" s="340">
        <v>33</v>
      </c>
      <c r="D47" s="391" t="s">
        <v>1029</v>
      </c>
      <c r="E47" s="391"/>
      <c r="F47" s="391"/>
      <c r="G47" s="391"/>
      <c r="H47" s="391"/>
      <c r="I47" s="391"/>
      <c r="J47" s="391"/>
      <c r="K47" s="391"/>
      <c r="L47" s="341"/>
      <c r="M47" s="63"/>
      <c r="N47"/>
      <c r="O47"/>
    </row>
    <row r="48" spans="1:15" x14ac:dyDescent="0.25">
      <c r="A48"/>
      <c r="B48" s="62"/>
      <c r="C48" s="340">
        <v>34</v>
      </c>
      <c r="D48" s="391" t="s">
        <v>329</v>
      </c>
      <c r="E48" s="391"/>
      <c r="F48" s="391"/>
      <c r="G48" s="391"/>
      <c r="H48" s="391"/>
      <c r="I48" s="391"/>
      <c r="J48" s="391"/>
      <c r="K48" s="391"/>
      <c r="L48" s="341"/>
      <c r="M48" s="63"/>
      <c r="N48"/>
      <c r="O48"/>
    </row>
    <row r="49" spans="1:26" x14ac:dyDescent="0.25">
      <c r="A49"/>
      <c r="B49" s="62"/>
      <c r="C49" s="340">
        <v>35</v>
      </c>
      <c r="D49" s="391" t="s">
        <v>316</v>
      </c>
      <c r="E49" s="391"/>
      <c r="F49" s="391"/>
      <c r="G49" s="391"/>
      <c r="H49" s="391"/>
      <c r="I49" s="391"/>
      <c r="J49" s="391"/>
      <c r="K49" s="391"/>
      <c r="L49" s="341"/>
      <c r="M49" s="63"/>
      <c r="N49"/>
      <c r="O49"/>
    </row>
    <row r="50" spans="1:26" x14ac:dyDescent="0.25">
      <c r="A50"/>
      <c r="B50" s="62"/>
      <c r="C50" s="340">
        <v>36</v>
      </c>
      <c r="D50" s="391" t="s">
        <v>314</v>
      </c>
      <c r="E50" s="391"/>
      <c r="F50" s="391"/>
      <c r="G50" s="391"/>
      <c r="H50" s="391"/>
      <c r="I50" s="391"/>
      <c r="J50" s="391"/>
      <c r="K50" s="391"/>
      <c r="L50" s="342">
        <v>16</v>
      </c>
      <c r="M50" s="63"/>
      <c r="N50"/>
      <c r="O50"/>
    </row>
    <row r="51" spans="1:26" x14ac:dyDescent="0.25">
      <c r="A51"/>
      <c r="B51" s="62"/>
      <c r="C51" s="340">
        <v>37</v>
      </c>
      <c r="D51" s="391" t="s">
        <v>1030</v>
      </c>
      <c r="E51" s="391"/>
      <c r="F51" s="391"/>
      <c r="G51" s="391"/>
      <c r="H51" s="391"/>
      <c r="I51" s="391"/>
      <c r="J51" s="391"/>
      <c r="K51" s="391"/>
      <c r="L51" s="341"/>
      <c r="M51" s="63"/>
      <c r="N51"/>
      <c r="O51"/>
      <c r="S51" s="393"/>
      <c r="T51" s="393"/>
      <c r="U51" s="393"/>
      <c r="V51" s="393"/>
      <c r="W51" s="393"/>
      <c r="X51" s="393"/>
      <c r="Y51" s="393"/>
      <c r="Z51" s="393"/>
    </row>
    <row r="52" spans="1:26" x14ac:dyDescent="0.25">
      <c r="A52"/>
      <c r="B52" s="62"/>
      <c r="C52" s="340">
        <v>38</v>
      </c>
      <c r="D52" s="391" t="s">
        <v>1031</v>
      </c>
      <c r="E52" s="391"/>
      <c r="F52" s="391"/>
      <c r="G52" s="391"/>
      <c r="H52" s="391"/>
      <c r="I52" s="391"/>
      <c r="J52" s="391"/>
      <c r="K52" s="391"/>
      <c r="L52" s="341"/>
      <c r="M52" s="63"/>
      <c r="N52"/>
      <c r="O52"/>
    </row>
    <row r="53" spans="1:26" x14ac:dyDescent="0.25">
      <c r="A53"/>
      <c r="B53" s="62"/>
      <c r="C53" s="340">
        <v>39</v>
      </c>
      <c r="D53" s="391" t="s">
        <v>1032</v>
      </c>
      <c r="E53" s="391"/>
      <c r="F53" s="391"/>
      <c r="G53" s="391"/>
      <c r="H53" s="391"/>
      <c r="I53" s="391"/>
      <c r="J53" s="391"/>
      <c r="K53" s="391"/>
      <c r="L53" s="341"/>
      <c r="M53" s="63"/>
      <c r="N53"/>
      <c r="O53"/>
    </row>
    <row r="54" spans="1:26" x14ac:dyDescent="0.25">
      <c r="A54"/>
      <c r="B54" s="62"/>
      <c r="C54" s="340">
        <v>40</v>
      </c>
      <c r="D54" s="391" t="s">
        <v>1033</v>
      </c>
      <c r="E54" s="391"/>
      <c r="F54" s="391"/>
      <c r="G54" s="391"/>
      <c r="H54" s="391"/>
      <c r="I54" s="391"/>
      <c r="J54" s="391"/>
      <c r="K54" s="391"/>
      <c r="L54" s="341"/>
      <c r="M54" s="63"/>
      <c r="N54"/>
      <c r="O54"/>
    </row>
    <row r="55" spans="1:26" x14ac:dyDescent="0.25">
      <c r="A55"/>
      <c r="B55" s="62"/>
      <c r="C55" s="340">
        <v>41</v>
      </c>
      <c r="D55" s="391" t="s">
        <v>1034</v>
      </c>
      <c r="E55" s="391"/>
      <c r="F55" s="391"/>
      <c r="G55" s="391"/>
      <c r="H55" s="391"/>
      <c r="I55" s="391"/>
      <c r="J55" s="391"/>
      <c r="K55" s="391"/>
      <c r="L55" s="341"/>
      <c r="M55" s="63"/>
      <c r="N55"/>
      <c r="O55"/>
    </row>
    <row r="56" spans="1:26" x14ac:dyDescent="0.25">
      <c r="B56" s="56"/>
      <c r="C56" s="340"/>
      <c r="D56" s="392"/>
      <c r="E56" s="392"/>
      <c r="F56" s="392"/>
      <c r="G56" s="392"/>
      <c r="H56" s="392"/>
      <c r="I56" s="392"/>
      <c r="J56" s="392"/>
      <c r="K56" s="392"/>
      <c r="L56" s="340"/>
      <c r="M56" s="57"/>
    </row>
    <row r="57" spans="1:26" ht="15.75" thickBot="1" x14ac:dyDescent="0.3">
      <c r="B57" s="64"/>
      <c r="C57" s="65"/>
      <c r="D57" s="65"/>
      <c r="E57" s="65"/>
      <c r="F57" s="65"/>
      <c r="G57" s="65"/>
      <c r="H57" s="65"/>
      <c r="I57" s="65"/>
      <c r="J57" s="65"/>
      <c r="K57" s="65"/>
      <c r="L57" s="97"/>
      <c r="M57" s="66"/>
    </row>
    <row r="58" spans="1:26" x14ac:dyDescent="0.25">
      <c r="C58" s="1"/>
      <c r="L58" s="94"/>
    </row>
    <row r="59" spans="1:26" x14ac:dyDescent="0.25">
      <c r="C59" s="1"/>
      <c r="L59" s="94"/>
    </row>
    <row r="60" spans="1:26" x14ac:dyDescent="0.25">
      <c r="C60" s="1"/>
      <c r="L60" s="94"/>
    </row>
    <row r="61" spans="1:26" x14ac:dyDescent="0.25">
      <c r="C61" s="1"/>
      <c r="L61" s="94"/>
    </row>
    <row r="62" spans="1:26" x14ac:dyDescent="0.25">
      <c r="C62" s="1"/>
      <c r="L62" s="94"/>
    </row>
    <row r="63" spans="1:26" x14ac:dyDescent="0.25">
      <c r="C63" s="1"/>
      <c r="L63" s="94"/>
    </row>
    <row r="64" spans="1:26" x14ac:dyDescent="0.25">
      <c r="C64" s="1"/>
      <c r="L64" s="94"/>
    </row>
    <row r="65" spans="3:12" x14ac:dyDescent="0.25">
      <c r="C65" s="1"/>
      <c r="L65" s="94"/>
    </row>
    <row r="66" spans="3:12" x14ac:dyDescent="0.25">
      <c r="C66" s="1"/>
      <c r="L66" s="94"/>
    </row>
    <row r="67" spans="3:12" x14ac:dyDescent="0.25">
      <c r="C67" s="1"/>
      <c r="L67" s="94"/>
    </row>
    <row r="68" spans="3:12" x14ac:dyDescent="0.25">
      <c r="C68" s="1"/>
      <c r="L68" s="94"/>
    </row>
    <row r="69" spans="3:12" x14ac:dyDescent="0.25">
      <c r="C69" s="1"/>
      <c r="L69" s="94"/>
    </row>
    <row r="70" spans="3:12" x14ac:dyDescent="0.25">
      <c r="C70" s="1"/>
      <c r="L70" s="94"/>
    </row>
    <row r="71" spans="3:12" x14ac:dyDescent="0.25">
      <c r="C71" s="1"/>
      <c r="L71" s="94"/>
    </row>
    <row r="72" spans="3:12" x14ac:dyDescent="0.25">
      <c r="C72" s="1"/>
      <c r="L72" s="94"/>
    </row>
    <row r="73" spans="3:12" x14ac:dyDescent="0.25">
      <c r="C73" s="1"/>
      <c r="L73" s="94"/>
    </row>
    <row r="74" spans="3:12" x14ac:dyDescent="0.25">
      <c r="C74" s="1"/>
      <c r="L74" s="94"/>
    </row>
    <row r="75" spans="3:12" x14ac:dyDescent="0.25">
      <c r="C75" s="1"/>
      <c r="L75" s="94"/>
    </row>
    <row r="76" spans="3:12" x14ac:dyDescent="0.25">
      <c r="C76" s="1"/>
      <c r="L76" s="94"/>
    </row>
    <row r="77" spans="3:12" x14ac:dyDescent="0.25">
      <c r="C77" s="1"/>
      <c r="L77" s="94"/>
    </row>
    <row r="78" spans="3:12" x14ac:dyDescent="0.25">
      <c r="C78" s="1"/>
      <c r="L78" s="94"/>
    </row>
    <row r="79" spans="3:12" x14ac:dyDescent="0.25">
      <c r="C79" s="1"/>
      <c r="L79" s="94"/>
    </row>
    <row r="80" spans="3:12" x14ac:dyDescent="0.25">
      <c r="C80" s="1"/>
      <c r="L80" s="94"/>
    </row>
    <row r="81" spans="3:12" x14ac:dyDescent="0.25">
      <c r="C81" s="1"/>
      <c r="L81" s="94"/>
    </row>
    <row r="82" spans="3:12" x14ac:dyDescent="0.25">
      <c r="C82" s="1"/>
      <c r="L82" s="94"/>
    </row>
    <row r="83" spans="3:12" x14ac:dyDescent="0.25">
      <c r="C83" s="1"/>
      <c r="L83" s="94"/>
    </row>
    <row r="84" spans="3:12" x14ac:dyDescent="0.25">
      <c r="C84" s="1"/>
      <c r="L84" s="94"/>
    </row>
    <row r="85" spans="3:12" x14ac:dyDescent="0.25">
      <c r="C85" s="1"/>
      <c r="L85" s="94"/>
    </row>
    <row r="86" spans="3:12" x14ac:dyDescent="0.25">
      <c r="C86" s="1"/>
      <c r="L86" s="94"/>
    </row>
    <row r="87" spans="3:12" x14ac:dyDescent="0.25">
      <c r="C87" s="1"/>
      <c r="L87" s="94"/>
    </row>
    <row r="88" spans="3:12" x14ac:dyDescent="0.25">
      <c r="C88" s="1"/>
      <c r="L88" s="94"/>
    </row>
    <row r="89" spans="3:12" x14ac:dyDescent="0.25">
      <c r="C89" s="1"/>
      <c r="L89" s="94"/>
    </row>
    <row r="90" spans="3:12" x14ac:dyDescent="0.25">
      <c r="C90" s="1"/>
      <c r="L90" s="94"/>
    </row>
    <row r="91" spans="3:12" x14ac:dyDescent="0.25">
      <c r="C91" s="1"/>
      <c r="L91" s="94"/>
    </row>
    <row r="92" spans="3:12" x14ac:dyDescent="0.25">
      <c r="C92" s="1"/>
      <c r="L92" s="94"/>
    </row>
    <row r="93" spans="3:12" x14ac:dyDescent="0.25">
      <c r="C93" s="1"/>
      <c r="L93" s="94"/>
    </row>
    <row r="94" spans="3:12" x14ac:dyDescent="0.25">
      <c r="C94" s="1"/>
      <c r="L94" s="94"/>
    </row>
    <row r="95" spans="3:12" x14ac:dyDescent="0.25">
      <c r="C95" s="1"/>
      <c r="L95" s="94"/>
    </row>
    <row r="96" spans="3:12" x14ac:dyDescent="0.25">
      <c r="C96" s="1"/>
      <c r="L96" s="94"/>
    </row>
    <row r="97" spans="3:12" x14ac:dyDescent="0.25">
      <c r="C97" s="1"/>
      <c r="L97" s="94"/>
    </row>
    <row r="98" spans="3:12" x14ac:dyDescent="0.25">
      <c r="C98" s="1"/>
      <c r="L98" s="94"/>
    </row>
    <row r="99" spans="3:12" x14ac:dyDescent="0.25">
      <c r="C99" s="1"/>
      <c r="L99" s="94"/>
    </row>
    <row r="100" spans="3:12" x14ac:dyDescent="0.25">
      <c r="C100" s="1"/>
      <c r="L100" s="94"/>
    </row>
    <row r="101" spans="3:12" x14ac:dyDescent="0.25">
      <c r="C101" s="1"/>
      <c r="L101" s="94"/>
    </row>
    <row r="102" spans="3:12" x14ac:dyDescent="0.25">
      <c r="C102" s="1"/>
      <c r="L102" s="94"/>
    </row>
    <row r="103" spans="3:12" x14ac:dyDescent="0.25">
      <c r="C103" s="1"/>
      <c r="L103" s="94"/>
    </row>
    <row r="104" spans="3:12" x14ac:dyDescent="0.25">
      <c r="C104" s="1"/>
      <c r="L104" s="94"/>
    </row>
    <row r="105" spans="3:12" x14ac:dyDescent="0.25">
      <c r="C105" s="1"/>
      <c r="L105" s="94"/>
    </row>
    <row r="106" spans="3:12" x14ac:dyDescent="0.25">
      <c r="C106" s="1"/>
      <c r="L106" s="94"/>
    </row>
    <row r="107" spans="3:12" x14ac:dyDescent="0.25">
      <c r="C107" s="1"/>
      <c r="L107" s="94"/>
    </row>
    <row r="108" spans="3:12" x14ac:dyDescent="0.25">
      <c r="C108" s="1"/>
      <c r="L108" s="94"/>
    </row>
    <row r="109" spans="3:12" x14ac:dyDescent="0.25">
      <c r="C109" s="1"/>
      <c r="L109" s="94"/>
    </row>
    <row r="110" spans="3:12" x14ac:dyDescent="0.25">
      <c r="C110" s="1"/>
      <c r="L110" s="94"/>
    </row>
    <row r="111" spans="3:12" x14ac:dyDescent="0.25">
      <c r="C111" s="1"/>
      <c r="L111" s="94"/>
    </row>
    <row r="112" spans="3:12" x14ac:dyDescent="0.25">
      <c r="C112" s="1"/>
      <c r="L112" s="94"/>
    </row>
    <row r="113" spans="3:12" x14ac:dyDescent="0.25">
      <c r="C113" s="1"/>
      <c r="L113" s="94"/>
    </row>
    <row r="114" spans="3:12" x14ac:dyDescent="0.25">
      <c r="C114" s="1"/>
      <c r="L114" s="94"/>
    </row>
    <row r="115" spans="3:12" x14ac:dyDescent="0.25">
      <c r="C115" s="1"/>
      <c r="L115" s="94"/>
    </row>
    <row r="116" spans="3:12" x14ac:dyDescent="0.25">
      <c r="C116" s="1"/>
      <c r="L116" s="94"/>
    </row>
    <row r="117" spans="3:12" x14ac:dyDescent="0.25">
      <c r="C117" s="1"/>
      <c r="L117" s="94"/>
    </row>
    <row r="118" spans="3:12" x14ac:dyDescent="0.25">
      <c r="C118" s="1"/>
      <c r="L118" s="94"/>
    </row>
    <row r="119" spans="3:12" x14ac:dyDescent="0.25">
      <c r="C119" s="1"/>
      <c r="L119" s="94"/>
    </row>
    <row r="120" spans="3:12" x14ac:dyDescent="0.25">
      <c r="C120" s="1"/>
      <c r="L120" s="94"/>
    </row>
    <row r="121" spans="3:12" x14ac:dyDescent="0.25">
      <c r="C121" s="1"/>
      <c r="L121" s="94"/>
    </row>
    <row r="122" spans="3:12" x14ac:dyDescent="0.25">
      <c r="C122" s="1"/>
      <c r="L122" s="94"/>
    </row>
    <row r="123" spans="3:12" x14ac:dyDescent="0.25">
      <c r="C123" s="1"/>
      <c r="L123" s="94"/>
    </row>
    <row r="124" spans="3:12" x14ac:dyDescent="0.25">
      <c r="C124" s="1"/>
      <c r="L124" s="94"/>
    </row>
    <row r="125" spans="3:12" x14ac:dyDescent="0.25">
      <c r="C125" s="1"/>
      <c r="L125" s="94"/>
    </row>
    <row r="126" spans="3:12" x14ac:dyDescent="0.25">
      <c r="C126" s="1"/>
      <c r="L126" s="94"/>
    </row>
    <row r="127" spans="3:12" x14ac:dyDescent="0.25">
      <c r="C127" s="1"/>
      <c r="L127" s="94"/>
    </row>
    <row r="128" spans="3:12" x14ac:dyDescent="0.25">
      <c r="C128" s="1"/>
      <c r="L128" s="94"/>
    </row>
    <row r="129" spans="3:12" x14ac:dyDescent="0.25">
      <c r="C129" s="1"/>
      <c r="L129" s="94"/>
    </row>
    <row r="130" spans="3:12" x14ac:dyDescent="0.25">
      <c r="C130" s="1"/>
      <c r="L130" s="94"/>
    </row>
    <row r="131" spans="3:12" x14ac:dyDescent="0.25">
      <c r="C131" s="1"/>
      <c r="L131" s="94"/>
    </row>
    <row r="132" spans="3:12" x14ac:dyDescent="0.25">
      <c r="C132" s="1"/>
      <c r="L132" s="94"/>
    </row>
    <row r="133" spans="3:12" x14ac:dyDescent="0.25">
      <c r="C133" s="1"/>
      <c r="L133" s="94"/>
    </row>
    <row r="134" spans="3:12" x14ac:dyDescent="0.25">
      <c r="C134" s="1"/>
      <c r="L134" s="94"/>
    </row>
    <row r="135" spans="3:12" x14ac:dyDescent="0.25">
      <c r="C135" s="1"/>
      <c r="L135" s="94"/>
    </row>
    <row r="136" spans="3:12" x14ac:dyDescent="0.25">
      <c r="C136" s="1"/>
      <c r="L136" s="94"/>
    </row>
    <row r="137" spans="3:12" x14ac:dyDescent="0.25">
      <c r="C137" s="1"/>
      <c r="L137" s="94"/>
    </row>
    <row r="138" spans="3:12" x14ac:dyDescent="0.25">
      <c r="C138" s="1"/>
      <c r="L138" s="94"/>
    </row>
    <row r="139" spans="3:12" x14ac:dyDescent="0.25">
      <c r="C139" s="1"/>
      <c r="L139" s="94"/>
    </row>
    <row r="140" spans="3:12" x14ac:dyDescent="0.25">
      <c r="C140" s="1"/>
      <c r="L140" s="94"/>
    </row>
    <row r="141" spans="3:12" x14ac:dyDescent="0.25">
      <c r="C141" s="1"/>
      <c r="L141" s="94"/>
    </row>
  </sheetData>
  <mergeCells count="50">
    <mergeCell ref="D20:K20"/>
    <mergeCell ref="D18:K18"/>
    <mergeCell ref="D23:K23"/>
    <mergeCell ref="D39:K39"/>
    <mergeCell ref="D24:K24"/>
    <mergeCell ref="D29:K29"/>
    <mergeCell ref="D27:K27"/>
    <mergeCell ref="D22:K22"/>
    <mergeCell ref="D26:K26"/>
    <mergeCell ref="D19:K19"/>
    <mergeCell ref="D33:K33"/>
    <mergeCell ref="D34:K34"/>
    <mergeCell ref="D35:K35"/>
    <mergeCell ref="D36:K36"/>
    <mergeCell ref="D21:K21"/>
    <mergeCell ref="D32:K32"/>
    <mergeCell ref="D17:K17"/>
    <mergeCell ref="C3:L3"/>
    <mergeCell ref="C4:L4"/>
    <mergeCell ref="C5:L5"/>
    <mergeCell ref="D11:K11"/>
    <mergeCell ref="D16:K16"/>
    <mergeCell ref="D15:K15"/>
    <mergeCell ref="D14:K14"/>
    <mergeCell ref="D12:K12"/>
    <mergeCell ref="D13:K13"/>
    <mergeCell ref="D56:K56"/>
    <mergeCell ref="D37:K37"/>
    <mergeCell ref="D40:K40"/>
    <mergeCell ref="S51:Z51"/>
    <mergeCell ref="D41:K41"/>
    <mergeCell ref="D54:K54"/>
    <mergeCell ref="D53:K53"/>
    <mergeCell ref="D47:K47"/>
    <mergeCell ref="D52:K52"/>
    <mergeCell ref="D51:K51"/>
    <mergeCell ref="D50:K50"/>
    <mergeCell ref="D49:K49"/>
    <mergeCell ref="D48:K48"/>
    <mergeCell ref="D38:K38"/>
    <mergeCell ref="D30:K30"/>
    <mergeCell ref="D31:K31"/>
    <mergeCell ref="D25:K25"/>
    <mergeCell ref="D46:K46"/>
    <mergeCell ref="D55:K55"/>
    <mergeCell ref="D42:K42"/>
    <mergeCell ref="D43:K43"/>
    <mergeCell ref="D44:K44"/>
    <mergeCell ref="D45:K45"/>
    <mergeCell ref="D28:K28"/>
  </mergeCells>
  <hyperlinks>
    <hyperlink ref="D16:K16" location="'Table 2'!A1" display="Corporate Insolvency Resolution Process" xr:uid="{936C7C07-93FB-438D-85B5-6D1AEE76675E}"/>
    <hyperlink ref="D17:K17" location="'Table 3'!A1" display="Sectoral Distribution of CIRPs as on March 31, 2025" xr:uid="{60F2F8FD-52A5-4968-8850-96AFFD69147A}"/>
    <hyperlink ref="D18:K18" location="'Table 4'!A1" display="Outcome of CIRPs, initiated Stakeholder-wise, as on March 31, 2025" xr:uid="{2F3BE5A0-DA8C-4597-A9A0-D38830482EBB}"/>
    <hyperlink ref="D19:K19" location="'Table 5'!A1" display="Ratio of Resolution and Liquidation orders" xr:uid="{08C8A359-15E1-4427-98F6-64C5A7A8E473}"/>
    <hyperlink ref="D21:K21" location="'Table 7'!A1" display="Average time for approval of Resolution Plans/Orders for Liquidation" xr:uid="{227DDD71-4B3C-4B3B-A069-F341398DA404}"/>
    <hyperlink ref="D22:K22" location="'Table 8'!A1" display="Status of ongoing CIRPs as on March, 31 2025" xr:uid="{BDB680BA-2C7B-4946-AA38-118986B4033C}"/>
    <hyperlink ref="D23:K23" location="'Table 9'!A1" display="CIRPs Yielding Resolution Plans" xr:uid="{C6A9E418-BDBD-4187-9A0A-2AC6A4883732}"/>
    <hyperlink ref="D24:K24" location="'Table 10'!A1" display="Details of Large Cases as on March, 31 2025" xr:uid="{055A1793-AB7B-4765-A97C-667BD23B3F09}"/>
    <hyperlink ref="D25:K25" location="'Table 11'!A1" display="Details of resolution plans approved for FiSPs" xr:uid="{87895B60-BA17-475C-B278-39E0830D8EEF}"/>
    <hyperlink ref="D26:K26" location="'Table 12'!A1" display="Closure of CIRP by Withdrawal till March, 31 2025" xr:uid="{AC3C71A6-593C-40F5-9162-C391D05A4606}"/>
    <hyperlink ref="D27:K27" location="'Table 13'!A1" display="Mode of Closure of Liquidation Processes" xr:uid="{8054AA49-F785-42E1-A698-B442A79D6D3E}"/>
    <hyperlink ref="D28:K28" location="'Table 14'!A1" display="Status of Liquidation Processes as on March, 31 2025" xr:uid="{3E0DDC4D-6149-4C97-B536-F83259D74B56}"/>
    <hyperlink ref="D29:K29" location="'Table 15'!A1" display="Details of Closed Liquidations" xr:uid="{D838127C-3C80-465F-9B62-8C8327A9CCFA}"/>
    <hyperlink ref="D30:K30" location="'Table 16'!A1" display="Reasons for Liquidations" xr:uid="{1B66400D-3473-489B-A599-C371A7EBF4AC}"/>
    <hyperlink ref="D31:K31" location="'Table 17'!A1" display="Claims in Liquidation Process" xr:uid="{D9AD887E-35EE-4A58-A8A8-0DA34E6F7E1B}"/>
    <hyperlink ref="D32:K32" location="'Table 18'!A1" display="Commencement of Voluntary Liquidations till March, 31 2025" xr:uid="{85A9E1EB-9DDB-4CAA-84C5-D52285378211}"/>
    <hyperlink ref="D33:K33" location="'Table 19'!A1" display="Status of Voluntary Liquidations as on March, 31 2025" xr:uid="{542A103D-AA4D-41FB-8EC8-970F71A43C23}"/>
    <hyperlink ref="D34:K34" location="'Table 20'!A1" display="Reasons for Voluntary Liquidations" xr:uid="{D16A4BB7-EBD6-414F-A9E2-8BF86DD4B8E8}"/>
    <hyperlink ref="D35:K35" location="'Table 21'!A1" display="Details of Voluntary Liquidations (Excluding Withdrawals)" xr:uid="{090D9046-B841-4257-956A-F2C3BE57197B}"/>
    <hyperlink ref="D36:K36" location="'Table 22 '!A1" display="Realisations under Voluntary Liquidation" xr:uid="{A40101D3-A6A8-4E36-A59D-8DD2DE513FBF}"/>
    <hyperlink ref="D37:K37" location="'Table 23'!A1" display="Corporate Liquidation Accounts as on March, 31 2025" xr:uid="{0F2070D8-5D08-4B86-B12B-BB9C5A0A986D}"/>
    <hyperlink ref="D38:K38" location="'Table 24'!A1" display="List of ongoing cases for PPIRP as on March, 31 2025" xr:uid="{EB87F354-8CE7-48ED-83F4-F2BA1828F0BC}"/>
    <hyperlink ref="D39:K39" location="'Table 25'!A1" display="Details of Avoidance Applications and Disposal" xr:uid="{11232909-0F56-439A-A3F7-960C57C695FA}"/>
    <hyperlink ref="D40:K40" location="'Table 26'!A1" display="Insolvency Resolution of Personal Guarantors " xr:uid="{FBE85F40-F2F9-4003-BD03-CD4BBBAD81F3}"/>
    <hyperlink ref="D41:K41" location="'Table 27'!A1" display="Status of filed applications for initiation of insolvency resolution process of personal guarantors" xr:uid="{EE6055FB-815C-4ECC-B75B-1BC270FE4959}"/>
    <hyperlink ref="D42:K42" location="'Table 28'!A1" display="Registered IPs and AFAs as on March, 31 2025" xr:uid="{552BC375-DFAC-4200-921C-D093FFC517B0}"/>
    <hyperlink ref="D43:K43" location="'Table 29'!A1" display="Registration and Cancellation of Registrations of IPs " xr:uid="{5B60CD37-3A86-408C-AE01-20DDB5866721}"/>
    <hyperlink ref="D44:K44" location="'Table 30'!A1" display="Distribution of IPs as per their Eligibility as on March, 31 2025" xr:uid="{672F41E2-E7AA-409B-96AD-4CC05D317A61}"/>
    <hyperlink ref="D45:K45" location="'Table 31'!A1" display="Age Profile of IPs as on March, 31 2025" xr:uid="{87161A9C-84A4-4045-BC34-F55CE156B365}"/>
    <hyperlink ref="D46:K46" location="'Table 32'!A1" display="Replacement of IRP with RP as on March, 31 2025" xr:uid="{AA1D10AC-9A1A-4F8F-836A-88792C3DA309}"/>
    <hyperlink ref="D47:K47" location="'Table 33'!A1" display="IPEs as on March, 31 2025" xr:uid="{038E2C59-9ACD-4162-A391-3B110E3767E6}"/>
    <hyperlink ref="D48:K48" location="'Table 34'!A1" display="Activities by IPAs" xr:uid="{15A0D3D4-3AE7-4810-AD65-8E9BA1C0B77C}"/>
    <hyperlink ref="D49:K49" location="'Table 35'!A1" display="CPE hours earned by the IPs" xr:uid="{19D82CFB-0228-4DFA-B0E9-D952DA0872C0}"/>
    <hyperlink ref="D50:K50" location="'Table 36'!A1" display="Details of information with NeSL" xr:uid="{BC2B5603-BBC2-4A8A-8912-AF0E33909C54}"/>
    <hyperlink ref="D51:K51" location="'Table 37'!A1" display="Registered Valuers as on March, 31 2025" xr:uid="{14EA0719-9182-4277-A89F-CB0F750C60CD}"/>
    <hyperlink ref="D52:K52" location="'Table 39'!A1" display="Registered Valuers (Entities) as on March, 31 2025" xr:uid="{1B7E199F-F2A9-4566-9615-ED50A2A7613E}"/>
    <hyperlink ref="D53:K53" location="'Table 39'!A1" display="Registration of RVs till March, 31 2025" xr:uid="{A07911B4-EEB0-4AE6-9F7C-4CEFAF9F659D}"/>
    <hyperlink ref="D54:K54" location="'Table 41'!A1" display="Region Wise Registered Valuers as on March, 31 2025" xr:uid="{589497E4-437D-4EC5-930B-9D7857572EA2}"/>
    <hyperlink ref="D55:K55" location="'Table 41'!A1" display="Age profile of RVs as on March, 31 2025" xr:uid="{248BF91A-A35C-4980-B31E-CACC6BE977BB}"/>
    <hyperlink ref="D20" location="'Table 5'!A1" display="Year-wise and Stakeholder-wise Initiation of CIRPs" xr:uid="{40F9DDB1-4B39-48C0-A647-F2490B6D5766}"/>
    <hyperlink ref="D15:K15" location="'Table 1'!A1" display="Details of CIRP cases as on March 31, 2025" xr:uid="{56CDC0EA-74AE-4F2A-AF24-C8BB421BF86B}"/>
    <hyperlink ref="D12:K12" location="'Table I- CP Desk'!A1" display="Status of corporate insolvency resolution process" xr:uid="{5AA07EE2-E64B-4A5A-B917-9F4A258D8623}"/>
    <hyperlink ref="D13:K13" location="'Table II-CP Desk'!A1" display="Pre and post-admission case disposal and realisation" xr:uid="{CB91C3DB-82A1-4C6B-B4EC-705F4DE9BF4C}"/>
    <hyperlink ref="D14:K14" location="'Table III-CP Desk'!A1" display="Realisation by creditors" xr:uid="{2CE5B08D-BC0F-4F61-A1CA-A82652FC6CFE}"/>
    <hyperlink ref="D20:K20" location="'Table 6 '!A1" display="Year-wise and Stakeholder-wise Initiation of CIRPs" xr:uid="{4C97EEA8-A302-4914-9B1E-6E4DD2697AC4}"/>
  </hyperlink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2731C2-D77B-4440-9F9A-B1A8F0D01536}">
  <dimension ref="A2:H12"/>
  <sheetViews>
    <sheetView showGridLines="0" workbookViewId="0">
      <selection activeCell="H2" sqref="H2:H3"/>
    </sheetView>
  </sheetViews>
  <sheetFormatPr defaultRowHeight="15" x14ac:dyDescent="0.25"/>
  <cols>
    <col min="2" max="2" width="5.7109375" customWidth="1"/>
    <col min="3" max="3" width="39.28515625" bestFit="1" customWidth="1"/>
    <col min="4" max="4" width="10.5703125" customWidth="1"/>
    <col min="5" max="5" width="8.140625" customWidth="1"/>
    <col min="6" max="6" width="12.140625" customWidth="1"/>
    <col min="8" max="8" width="16.7109375" customWidth="1"/>
  </cols>
  <sheetData>
    <row r="2" spans="1:8" x14ac:dyDescent="0.25">
      <c r="B2" s="413" t="s">
        <v>988</v>
      </c>
      <c r="C2" s="413"/>
      <c r="D2" s="413"/>
      <c r="E2" s="413"/>
      <c r="F2" s="413"/>
      <c r="G2" s="365"/>
      <c r="H2" s="411" t="s">
        <v>315</v>
      </c>
    </row>
    <row r="3" spans="1:8" x14ac:dyDescent="0.25">
      <c r="H3" s="411"/>
    </row>
    <row r="4" spans="1:8" ht="57" customHeight="1" x14ac:dyDescent="0.25">
      <c r="A4" s="412"/>
      <c r="B4" s="414" t="s">
        <v>78</v>
      </c>
      <c r="C4" s="414" t="s">
        <v>978</v>
      </c>
      <c r="D4" s="414" t="s">
        <v>979</v>
      </c>
      <c r="E4" s="414" t="s">
        <v>980</v>
      </c>
      <c r="F4" s="414" t="s">
        <v>987</v>
      </c>
    </row>
    <row r="5" spans="1:8" ht="26.25" hidden="1" customHeight="1" x14ac:dyDescent="0.25">
      <c r="A5" s="412"/>
      <c r="B5" s="414"/>
      <c r="C5" s="414"/>
      <c r="D5" s="414"/>
      <c r="E5" s="414"/>
      <c r="F5" s="414"/>
    </row>
    <row r="6" spans="1:8" x14ac:dyDescent="0.25">
      <c r="B6" s="77" t="s">
        <v>482</v>
      </c>
      <c r="C6" s="77" t="s">
        <v>981</v>
      </c>
      <c r="D6" s="557">
        <v>7584</v>
      </c>
      <c r="E6" s="77">
        <v>724</v>
      </c>
      <c r="F6" s="77">
        <v>8308</v>
      </c>
    </row>
    <row r="7" spans="1:8" x14ac:dyDescent="0.25">
      <c r="B7" s="77" t="s">
        <v>483</v>
      </c>
      <c r="C7" s="77" t="s">
        <v>982</v>
      </c>
      <c r="D7" s="557">
        <v>5667</v>
      </c>
      <c r="E7" s="77">
        <v>715</v>
      </c>
      <c r="F7" s="77">
        <v>6382</v>
      </c>
    </row>
    <row r="8" spans="1:8" x14ac:dyDescent="0.25">
      <c r="B8" s="1" t="s">
        <v>484</v>
      </c>
      <c r="C8" s="1" t="s">
        <v>983</v>
      </c>
      <c r="D8" s="360">
        <v>1177</v>
      </c>
      <c r="E8" s="1">
        <v>99</v>
      </c>
      <c r="F8" s="1">
        <v>1276</v>
      </c>
    </row>
    <row r="9" spans="1:8" x14ac:dyDescent="0.25">
      <c r="B9" s="1" t="s">
        <v>485</v>
      </c>
      <c r="C9" s="1" t="s">
        <v>299</v>
      </c>
      <c r="D9" s="360">
        <v>1083</v>
      </c>
      <c r="E9" s="1">
        <v>71</v>
      </c>
      <c r="F9" s="1">
        <v>1154</v>
      </c>
    </row>
    <row r="10" spans="1:8" x14ac:dyDescent="0.25">
      <c r="B10" s="1" t="s">
        <v>486</v>
      </c>
      <c r="C10" s="1" t="s">
        <v>7</v>
      </c>
      <c r="D10" s="1">
        <v>935</v>
      </c>
      <c r="E10" s="1">
        <v>259</v>
      </c>
      <c r="F10" s="1">
        <v>1194</v>
      </c>
    </row>
    <row r="11" spans="1:8" x14ac:dyDescent="0.25">
      <c r="B11" s="1" t="s">
        <v>985</v>
      </c>
      <c r="C11" s="1" t="s">
        <v>8</v>
      </c>
      <c r="D11" s="360">
        <v>2472</v>
      </c>
      <c r="E11" s="1">
        <v>286</v>
      </c>
      <c r="F11" s="1">
        <v>2758</v>
      </c>
    </row>
    <row r="12" spans="1:8" x14ac:dyDescent="0.25">
      <c r="B12" s="77" t="s">
        <v>986</v>
      </c>
      <c r="C12" s="77" t="s">
        <v>984</v>
      </c>
      <c r="D12" s="557">
        <v>1917</v>
      </c>
      <c r="E12" s="381" t="s">
        <v>13</v>
      </c>
      <c r="F12" s="77">
        <v>1926</v>
      </c>
    </row>
  </sheetData>
  <mergeCells count="8">
    <mergeCell ref="H2:H3"/>
    <mergeCell ref="A4:A5"/>
    <mergeCell ref="B2:F2"/>
    <mergeCell ref="B4:B5"/>
    <mergeCell ref="C4:C5"/>
    <mergeCell ref="D4:D5"/>
    <mergeCell ref="E4:E5"/>
    <mergeCell ref="F4:F5"/>
  </mergeCells>
  <hyperlinks>
    <hyperlink ref="H2:H3" location="'Table of Contents'!A1" display="Go to Table of Contents" xr:uid="{F139B7B2-850E-417D-8576-D150FDA6D2B7}"/>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53E661-3345-4C0F-8C3C-3535C228FA27}">
  <dimension ref="B2:F12"/>
  <sheetViews>
    <sheetView showGridLines="0" workbookViewId="0">
      <selection activeCell="F2" sqref="F2:F3"/>
    </sheetView>
  </sheetViews>
  <sheetFormatPr defaultRowHeight="15" x14ac:dyDescent="0.25"/>
  <cols>
    <col min="2" max="2" width="33.5703125" customWidth="1"/>
    <col min="3" max="3" width="11.85546875" customWidth="1"/>
    <col min="4" max="4" width="36.140625" customWidth="1"/>
    <col min="6" max="6" width="12.85546875" customWidth="1"/>
  </cols>
  <sheetData>
    <row r="2" spans="2:6" x14ac:dyDescent="0.25">
      <c r="B2" s="416" t="s">
        <v>1001</v>
      </c>
      <c r="C2" s="416"/>
      <c r="D2" s="416"/>
      <c r="E2" s="364"/>
      <c r="F2" s="411" t="s">
        <v>315</v>
      </c>
    </row>
    <row r="3" spans="2:6" x14ac:dyDescent="0.25">
      <c r="F3" s="411"/>
    </row>
    <row r="4" spans="2:6" x14ac:dyDescent="0.25">
      <c r="B4" s="366" t="s">
        <v>978</v>
      </c>
      <c r="C4" s="366" t="s">
        <v>87</v>
      </c>
      <c r="D4" s="366" t="s">
        <v>989</v>
      </c>
    </row>
    <row r="5" spans="2:6" ht="30" x14ac:dyDescent="0.25">
      <c r="B5" s="367" t="s">
        <v>995</v>
      </c>
      <c r="C5" s="368">
        <v>30310</v>
      </c>
      <c r="D5" s="367" t="s">
        <v>990</v>
      </c>
    </row>
    <row r="6" spans="2:6" x14ac:dyDescent="0.25">
      <c r="B6" s="367" t="s">
        <v>996</v>
      </c>
      <c r="C6" s="368">
        <v>4502</v>
      </c>
      <c r="D6" s="367"/>
    </row>
    <row r="7" spans="2:6" x14ac:dyDescent="0.25">
      <c r="B7" s="367" t="s">
        <v>997</v>
      </c>
      <c r="C7" s="368">
        <v>1194</v>
      </c>
      <c r="D7" s="367" t="s">
        <v>991</v>
      </c>
    </row>
    <row r="8" spans="2:6" x14ac:dyDescent="0.25">
      <c r="B8" s="367" t="s">
        <v>998</v>
      </c>
      <c r="C8" s="368">
        <v>2430</v>
      </c>
      <c r="D8" s="367" t="s">
        <v>992</v>
      </c>
    </row>
    <row r="9" spans="2:6" x14ac:dyDescent="0.25">
      <c r="B9" s="367" t="s">
        <v>999</v>
      </c>
      <c r="C9" s="369">
        <v>878</v>
      </c>
      <c r="D9" s="367" t="s">
        <v>993</v>
      </c>
    </row>
    <row r="10" spans="2:6" x14ac:dyDescent="0.25">
      <c r="B10" s="370" t="s">
        <v>994</v>
      </c>
      <c r="C10" s="371">
        <v>34812</v>
      </c>
      <c r="D10" s="372"/>
    </row>
    <row r="12" spans="2:6" x14ac:dyDescent="0.25">
      <c r="B12" s="415" t="s">
        <v>1000</v>
      </c>
      <c r="C12" s="415"/>
      <c r="D12" s="415"/>
      <c r="E12" s="415"/>
    </row>
  </sheetData>
  <mergeCells count="3">
    <mergeCell ref="B12:E12"/>
    <mergeCell ref="B2:D2"/>
    <mergeCell ref="F2:F3"/>
  </mergeCells>
  <hyperlinks>
    <hyperlink ref="F2:F3" location="'Table of Contents'!A1" display="Go to Table of Contents" xr:uid="{BBAF3F08-9F08-4BE6-A005-A94FC1FEB4DC}"/>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4BB1AD-81EB-4C5F-A477-8C1D2918B304}">
  <dimension ref="B2:G11"/>
  <sheetViews>
    <sheetView showGridLines="0" workbookViewId="0">
      <selection activeCell="G2" sqref="G2:G3"/>
    </sheetView>
  </sheetViews>
  <sheetFormatPr defaultRowHeight="15" x14ac:dyDescent="0.25"/>
  <cols>
    <col min="2" max="2" width="29.140625" customWidth="1"/>
    <col min="7" max="7" width="13.85546875" customWidth="1"/>
  </cols>
  <sheetData>
    <row r="2" spans="2:7" x14ac:dyDescent="0.25">
      <c r="B2" s="418" t="s">
        <v>1011</v>
      </c>
      <c r="C2" s="418"/>
      <c r="D2" s="43"/>
      <c r="E2" s="43"/>
      <c r="G2" s="411" t="s">
        <v>315</v>
      </c>
    </row>
    <row r="3" spans="2:7" x14ac:dyDescent="0.25">
      <c r="G3" s="411"/>
    </row>
    <row r="4" spans="2:7" x14ac:dyDescent="0.25">
      <c r="B4" s="380" t="s">
        <v>1002</v>
      </c>
      <c r="C4" s="380" t="s">
        <v>1003</v>
      </c>
      <c r="D4" s="380" t="s">
        <v>1004</v>
      </c>
      <c r="E4" s="380" t="s">
        <v>1005</v>
      </c>
    </row>
    <row r="5" spans="2:7" x14ac:dyDescent="0.25">
      <c r="B5" s="417" t="s">
        <v>1006</v>
      </c>
      <c r="C5" s="417"/>
      <c r="D5" s="417"/>
      <c r="E5" s="417"/>
    </row>
    <row r="6" spans="2:7" x14ac:dyDescent="0.25">
      <c r="B6" s="69" t="s">
        <v>1007</v>
      </c>
      <c r="C6" s="361">
        <v>55361</v>
      </c>
      <c r="D6" s="361">
        <v>46176</v>
      </c>
      <c r="E6" s="361">
        <v>55821</v>
      </c>
    </row>
    <row r="7" spans="2:7" x14ac:dyDescent="0.25">
      <c r="B7" s="69" t="s">
        <v>1008</v>
      </c>
      <c r="C7" s="362">
        <v>0.85</v>
      </c>
      <c r="D7" s="362">
        <v>0.95</v>
      </c>
      <c r="E7" s="362">
        <v>1.57</v>
      </c>
    </row>
    <row r="8" spans="2:7" x14ac:dyDescent="0.25">
      <c r="B8" s="69" t="s">
        <v>1009</v>
      </c>
      <c r="C8" s="362">
        <v>1.28</v>
      </c>
      <c r="D8" s="362">
        <v>1.36</v>
      </c>
      <c r="E8" s="362">
        <v>2.2999999999999998</v>
      </c>
    </row>
    <row r="9" spans="2:7" x14ac:dyDescent="0.25">
      <c r="B9" s="417" t="s">
        <v>1010</v>
      </c>
      <c r="C9" s="417"/>
      <c r="D9" s="417"/>
      <c r="E9" s="417"/>
    </row>
    <row r="10" spans="2:7" x14ac:dyDescent="0.25">
      <c r="B10" s="69" t="s">
        <v>1007</v>
      </c>
      <c r="C10" s="361">
        <v>1665</v>
      </c>
      <c r="D10" s="361">
        <v>3039</v>
      </c>
      <c r="E10" s="361">
        <v>2822</v>
      </c>
    </row>
    <row r="11" spans="2:7" x14ac:dyDescent="0.25">
      <c r="B11" s="69" t="s">
        <v>1009</v>
      </c>
      <c r="C11" s="363">
        <v>0.90239999999999998</v>
      </c>
      <c r="D11" s="363">
        <v>0.90849999999999997</v>
      </c>
      <c r="E11" s="363">
        <v>0.86970000000000003</v>
      </c>
    </row>
  </sheetData>
  <mergeCells count="4">
    <mergeCell ref="B5:E5"/>
    <mergeCell ref="B9:E9"/>
    <mergeCell ref="B2:C2"/>
    <mergeCell ref="G2:G3"/>
  </mergeCells>
  <hyperlinks>
    <hyperlink ref="G2:G3" location="'Table of Contents'!A1" display="Go to Table of Contents" xr:uid="{E6593EE1-C44E-44A5-A2E2-B46B3480ED3E}"/>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2D8F57-3B37-4429-85CA-C1BFDC32F825}">
  <dimension ref="A2:E14"/>
  <sheetViews>
    <sheetView showGridLines="0" workbookViewId="0">
      <selection activeCell="E2" sqref="E2:E3"/>
    </sheetView>
  </sheetViews>
  <sheetFormatPr defaultRowHeight="15" x14ac:dyDescent="0.25"/>
  <cols>
    <col min="1" max="1" width="33.7109375" customWidth="1"/>
    <col min="2" max="2" width="15.42578125" bestFit="1" customWidth="1"/>
    <col min="5" max="5" width="14.140625" customWidth="1"/>
  </cols>
  <sheetData>
    <row r="2" spans="1:5" ht="15.75" x14ac:dyDescent="0.25">
      <c r="A2" s="419" t="s">
        <v>578</v>
      </c>
      <c r="B2" s="419"/>
      <c r="C2" s="419"/>
      <c r="E2" s="411" t="s">
        <v>315</v>
      </c>
    </row>
    <row r="3" spans="1:5" x14ac:dyDescent="0.25">
      <c r="E3" s="411"/>
    </row>
    <row r="4" spans="1:5" x14ac:dyDescent="0.25">
      <c r="A4" s="13" t="s">
        <v>48</v>
      </c>
      <c r="B4" s="9" t="s">
        <v>15</v>
      </c>
    </row>
    <row r="5" spans="1:5" x14ac:dyDescent="0.25">
      <c r="A5" s="14" t="s">
        <v>3</v>
      </c>
      <c r="B5" s="87">
        <v>8308</v>
      </c>
    </row>
    <row r="6" spans="1:5" ht="18.75" customHeight="1" x14ac:dyDescent="0.25">
      <c r="A6" s="48" t="s">
        <v>573</v>
      </c>
      <c r="B6" s="87"/>
    </row>
    <row r="7" spans="1:5" ht="19.5" customHeight="1" x14ac:dyDescent="0.25">
      <c r="A7" s="14" t="s">
        <v>574</v>
      </c>
      <c r="B7" s="87">
        <v>1154</v>
      </c>
    </row>
    <row r="8" spans="1:5" ht="17.25" customHeight="1" x14ac:dyDescent="0.25">
      <c r="A8" s="48" t="s">
        <v>575</v>
      </c>
      <c r="B8" s="87">
        <v>1276</v>
      </c>
    </row>
    <row r="9" spans="1:5" ht="17.25" customHeight="1" x14ac:dyDescent="0.25">
      <c r="A9" s="14" t="s">
        <v>576</v>
      </c>
      <c r="B9" s="87">
        <v>1194</v>
      </c>
    </row>
    <row r="10" spans="1:5" ht="20.25" customHeight="1" x14ac:dyDescent="0.25">
      <c r="A10" s="48" t="s">
        <v>579</v>
      </c>
      <c r="B10" s="87">
        <v>2758</v>
      </c>
    </row>
    <row r="11" spans="1:5" x14ac:dyDescent="0.25">
      <c r="A11" s="378" t="s">
        <v>577</v>
      </c>
      <c r="B11" s="379">
        <v>1926</v>
      </c>
    </row>
    <row r="13" spans="1:5" ht="51" x14ac:dyDescent="0.25">
      <c r="A13" s="326" t="s">
        <v>580</v>
      </c>
    </row>
    <row r="14" spans="1:5" ht="25.5" x14ac:dyDescent="0.25">
      <c r="A14" s="326" t="s">
        <v>581</v>
      </c>
    </row>
  </sheetData>
  <mergeCells count="2">
    <mergeCell ref="A2:C2"/>
    <mergeCell ref="E2:E3"/>
  </mergeCells>
  <phoneticPr fontId="41" type="noConversion"/>
  <hyperlinks>
    <hyperlink ref="E2:E3" location="'Table of Contents'!A1" display="Go to Table of Contents" xr:uid="{4DA31E3F-B5D1-4CB0-9137-E847681B41EF}"/>
  </hyperlink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R65"/>
  <sheetViews>
    <sheetView showGridLines="0" zoomScaleNormal="100" workbookViewId="0">
      <selection activeCell="R2" sqref="R2:R3"/>
    </sheetView>
  </sheetViews>
  <sheetFormatPr defaultRowHeight="15" x14ac:dyDescent="0.25"/>
  <cols>
    <col min="1" max="1" width="1.7109375" customWidth="1"/>
    <col min="2" max="2" width="19.28515625" customWidth="1"/>
    <col min="3" max="3" width="17.28515625" customWidth="1"/>
    <col min="4" max="4" width="32.5703125" customWidth="1"/>
    <col min="5" max="5" width="2.28515625" customWidth="1"/>
    <col min="7" max="7" width="1.85546875" style="44" customWidth="1"/>
    <col min="8" max="8" width="1.85546875" customWidth="1"/>
    <col min="9" max="9" width="14.140625" style="15" customWidth="1"/>
    <col min="10" max="10" width="12.85546875" customWidth="1"/>
    <col min="11" max="11" width="12.5703125" customWidth="1"/>
    <col min="12" max="12" width="14.28515625" customWidth="1"/>
    <col min="13" max="13" width="14.7109375" customWidth="1"/>
    <col min="14" max="14" width="13.28515625" customWidth="1"/>
    <col min="15" max="15" width="14.85546875" customWidth="1"/>
    <col min="16" max="16" width="12.85546875" customWidth="1"/>
    <col min="17" max="17" width="2.42578125" customWidth="1"/>
    <col min="18" max="18" width="12.5703125" customWidth="1"/>
  </cols>
  <sheetData>
    <row r="1" spans="2:18" ht="12" customHeight="1" x14ac:dyDescent="0.25"/>
    <row r="2" spans="2:18" ht="15.75" x14ac:dyDescent="0.25">
      <c r="B2" s="428"/>
      <c r="C2" s="428"/>
      <c r="D2" s="428"/>
      <c r="F2" s="45"/>
      <c r="I2" s="419" t="s">
        <v>1067</v>
      </c>
      <c r="J2" s="419"/>
      <c r="K2" s="419"/>
      <c r="L2" s="419"/>
      <c r="M2" s="419"/>
      <c r="N2" s="419"/>
      <c r="O2" s="419"/>
      <c r="P2" s="419"/>
      <c r="R2" s="411" t="s">
        <v>315</v>
      </c>
    </row>
    <row r="3" spans="2:18" ht="19.5" customHeight="1" x14ac:dyDescent="0.25">
      <c r="I3" s="19"/>
      <c r="J3" s="2"/>
      <c r="K3" s="2"/>
      <c r="L3" s="2"/>
      <c r="M3" s="2"/>
      <c r="N3" s="2"/>
      <c r="O3" s="2"/>
      <c r="P3" s="3" t="s">
        <v>0</v>
      </c>
      <c r="R3" s="411"/>
    </row>
    <row r="4" spans="2:18" ht="15" customHeight="1" x14ac:dyDescent="0.25">
      <c r="I4" s="420" t="s">
        <v>1</v>
      </c>
      <c r="J4" s="421" t="s">
        <v>2</v>
      </c>
      <c r="K4" s="422" t="s">
        <v>3</v>
      </c>
      <c r="L4" s="423" t="s">
        <v>334</v>
      </c>
      <c r="M4" s="424"/>
      <c r="N4" s="424"/>
      <c r="O4" s="425"/>
      <c r="P4" s="422" t="s">
        <v>4</v>
      </c>
    </row>
    <row r="5" spans="2:18" ht="40.5" x14ac:dyDescent="0.25">
      <c r="I5" s="420"/>
      <c r="J5" s="421"/>
      <c r="K5" s="422"/>
      <c r="L5" s="4" t="s">
        <v>5</v>
      </c>
      <c r="M5" s="4" t="s">
        <v>6</v>
      </c>
      <c r="N5" s="4" t="s">
        <v>7</v>
      </c>
      <c r="O5" s="4" t="s">
        <v>8</v>
      </c>
      <c r="P5" s="422"/>
    </row>
    <row r="6" spans="2:18" x14ac:dyDescent="0.25">
      <c r="I6" s="26" t="s">
        <v>9</v>
      </c>
      <c r="J6" s="34">
        <v>0</v>
      </c>
      <c r="K6" s="34">
        <v>37</v>
      </c>
      <c r="L6" s="34">
        <v>1</v>
      </c>
      <c r="M6" s="34">
        <v>0</v>
      </c>
      <c r="N6" s="34">
        <v>0</v>
      </c>
      <c r="O6" s="34">
        <v>0</v>
      </c>
      <c r="P6" s="34">
        <v>36</v>
      </c>
    </row>
    <row r="7" spans="2:18" x14ac:dyDescent="0.25">
      <c r="I7" s="282" t="s">
        <v>10</v>
      </c>
      <c r="J7" s="34">
        <v>36</v>
      </c>
      <c r="K7" s="34">
        <v>707</v>
      </c>
      <c r="L7" s="34">
        <v>95</v>
      </c>
      <c r="M7" s="34">
        <v>0</v>
      </c>
      <c r="N7" s="34">
        <v>18</v>
      </c>
      <c r="O7" s="34">
        <v>91</v>
      </c>
      <c r="P7" s="34">
        <v>539</v>
      </c>
    </row>
    <row r="8" spans="2:18" x14ac:dyDescent="0.25">
      <c r="I8" s="26" t="s">
        <v>11</v>
      </c>
      <c r="J8" s="34">
        <v>539</v>
      </c>
      <c r="K8" s="34">
        <v>1157</v>
      </c>
      <c r="L8" s="34">
        <v>158</v>
      </c>
      <c r="M8" s="242">
        <v>97</v>
      </c>
      <c r="N8" s="34">
        <v>75</v>
      </c>
      <c r="O8" s="34">
        <v>305</v>
      </c>
      <c r="P8" s="34">
        <v>1061</v>
      </c>
    </row>
    <row r="9" spans="2:18" x14ac:dyDescent="0.25">
      <c r="I9" s="26" t="s">
        <v>231</v>
      </c>
      <c r="J9" s="34">
        <v>1061</v>
      </c>
      <c r="K9" s="34">
        <v>1991</v>
      </c>
      <c r="L9" s="34">
        <v>350</v>
      </c>
      <c r="M9" s="242">
        <v>220</v>
      </c>
      <c r="N9" s="34">
        <v>132</v>
      </c>
      <c r="O9" s="34">
        <v>537</v>
      </c>
      <c r="P9" s="34">
        <v>1813</v>
      </c>
    </row>
    <row r="10" spans="2:18" x14ac:dyDescent="0.25">
      <c r="I10" s="26" t="s">
        <v>277</v>
      </c>
      <c r="J10" s="34">
        <v>1813</v>
      </c>
      <c r="K10" s="34">
        <v>536</v>
      </c>
      <c r="L10" s="34">
        <v>92</v>
      </c>
      <c r="M10" s="242">
        <v>168</v>
      </c>
      <c r="N10" s="34">
        <v>119</v>
      </c>
      <c r="O10" s="34">
        <v>349</v>
      </c>
      <c r="P10" s="34">
        <v>1621</v>
      </c>
    </row>
    <row r="11" spans="2:18" x14ac:dyDescent="0.25">
      <c r="I11" s="26" t="s">
        <v>343</v>
      </c>
      <c r="J11" s="34">
        <v>1621</v>
      </c>
      <c r="K11" s="34">
        <v>891</v>
      </c>
      <c r="L11" s="34">
        <v>129</v>
      </c>
      <c r="M11" s="242">
        <v>200</v>
      </c>
      <c r="N11" s="34">
        <v>142</v>
      </c>
      <c r="O11" s="34">
        <v>340</v>
      </c>
      <c r="P11" s="34">
        <v>1701</v>
      </c>
    </row>
    <row r="12" spans="2:18" x14ac:dyDescent="0.25">
      <c r="I12" s="26" t="s">
        <v>391</v>
      </c>
      <c r="J12" s="34">
        <v>1701</v>
      </c>
      <c r="K12" s="34">
        <v>1262</v>
      </c>
      <c r="L12" s="34">
        <v>192</v>
      </c>
      <c r="M12" s="242">
        <v>230</v>
      </c>
      <c r="N12" s="34">
        <v>186</v>
      </c>
      <c r="O12" s="34">
        <v>406</v>
      </c>
      <c r="P12" s="34">
        <v>1949</v>
      </c>
    </row>
    <row r="13" spans="2:18" x14ac:dyDescent="0.25">
      <c r="I13" s="26" t="s">
        <v>425</v>
      </c>
      <c r="J13" s="34">
        <v>1949</v>
      </c>
      <c r="K13" s="34">
        <v>1003</v>
      </c>
      <c r="L13" s="34">
        <v>160</v>
      </c>
      <c r="M13" s="242">
        <v>168</v>
      </c>
      <c r="N13" s="34">
        <v>263</v>
      </c>
      <c r="O13" s="34">
        <v>444</v>
      </c>
      <c r="P13" s="34">
        <v>1917</v>
      </c>
    </row>
    <row r="14" spans="2:18" x14ac:dyDescent="0.25">
      <c r="I14" s="26" t="s">
        <v>440</v>
      </c>
      <c r="J14" s="34">
        <v>1917</v>
      </c>
      <c r="K14" s="34">
        <v>241</v>
      </c>
      <c r="L14" s="34">
        <v>39</v>
      </c>
      <c r="M14" s="242">
        <v>24</v>
      </c>
      <c r="N14" s="34">
        <v>71</v>
      </c>
      <c r="O14" s="34">
        <v>79</v>
      </c>
      <c r="P14" s="34">
        <v>1945</v>
      </c>
    </row>
    <row r="15" spans="2:18" x14ac:dyDescent="0.25">
      <c r="I15" s="78" t="s">
        <v>465</v>
      </c>
      <c r="J15" s="34">
        <v>1945</v>
      </c>
      <c r="K15" s="34">
        <v>211</v>
      </c>
      <c r="L15" s="34">
        <v>31</v>
      </c>
      <c r="M15" s="242">
        <v>23</v>
      </c>
      <c r="N15" s="34">
        <v>58</v>
      </c>
      <c r="O15" s="34">
        <v>86</v>
      </c>
      <c r="P15" s="34">
        <v>1958</v>
      </c>
    </row>
    <row r="16" spans="2:18" x14ac:dyDescent="0.25">
      <c r="I16" s="78" t="s">
        <v>489</v>
      </c>
      <c r="J16" s="34">
        <v>1958</v>
      </c>
      <c r="K16" s="34">
        <v>145</v>
      </c>
      <c r="L16" s="34">
        <v>10</v>
      </c>
      <c r="M16" s="242">
        <v>15</v>
      </c>
      <c r="N16" s="34">
        <v>60</v>
      </c>
      <c r="O16" s="34">
        <v>84</v>
      </c>
      <c r="P16" s="34">
        <v>1934</v>
      </c>
    </row>
    <row r="17" spans="9:18" x14ac:dyDescent="0.25">
      <c r="I17" s="78" t="s">
        <v>556</v>
      </c>
      <c r="J17" s="34">
        <v>1934</v>
      </c>
      <c r="K17" s="34">
        <v>127</v>
      </c>
      <c r="L17" s="34">
        <v>19</v>
      </c>
      <c r="M17" s="242">
        <v>9</v>
      </c>
      <c r="N17" s="34">
        <v>70</v>
      </c>
      <c r="O17" s="34">
        <v>37</v>
      </c>
      <c r="P17" s="34">
        <v>1926</v>
      </c>
    </row>
    <row r="18" spans="9:18" x14ac:dyDescent="0.25">
      <c r="I18" s="283" t="s">
        <v>12</v>
      </c>
      <c r="J18" s="284" t="s">
        <v>13</v>
      </c>
      <c r="K18" s="284">
        <v>8308</v>
      </c>
      <c r="L18" s="284">
        <v>1276</v>
      </c>
      <c r="M18" s="284">
        <v>1154</v>
      </c>
      <c r="N18" s="284">
        <v>1194</v>
      </c>
      <c r="O18" s="284">
        <v>2758</v>
      </c>
      <c r="P18" s="284">
        <v>1926</v>
      </c>
    </row>
    <row r="19" spans="9:18" ht="52.5" customHeight="1" x14ac:dyDescent="0.25">
      <c r="I19" s="429" t="s">
        <v>557</v>
      </c>
      <c r="J19" s="429"/>
      <c r="K19" s="429"/>
      <c r="L19" s="429"/>
      <c r="M19" s="429"/>
      <c r="N19" s="429"/>
      <c r="O19" s="429"/>
      <c r="P19" s="429"/>
    </row>
    <row r="20" spans="9:18" x14ac:dyDescent="0.25">
      <c r="I20" s="426"/>
      <c r="J20" s="426"/>
      <c r="K20" s="426"/>
      <c r="L20" s="426"/>
      <c r="M20" s="426"/>
      <c r="N20" s="426"/>
      <c r="O20" s="240"/>
      <c r="P20" s="240"/>
    </row>
    <row r="21" spans="9:18" ht="15" customHeight="1" x14ac:dyDescent="0.25">
      <c r="I21" s="427"/>
      <c r="J21" s="427"/>
      <c r="K21" s="427"/>
      <c r="L21" s="427"/>
      <c r="M21" s="427"/>
      <c r="N21" s="427"/>
      <c r="O21" s="427"/>
      <c r="P21" s="427"/>
    </row>
    <row r="23" spans="9:18" x14ac:dyDescent="0.25">
      <c r="I23" s="72"/>
      <c r="J23" s="73"/>
      <c r="K23" s="73"/>
      <c r="L23" s="73"/>
      <c r="M23" s="73"/>
      <c r="N23" s="73"/>
      <c r="O23" s="73"/>
      <c r="P23" s="73"/>
    </row>
    <row r="24" spans="9:18" ht="15" customHeight="1" x14ac:dyDescent="0.25">
      <c r="I24" s="72"/>
      <c r="J24" s="72"/>
      <c r="K24" s="72"/>
      <c r="L24" s="72"/>
      <c r="M24" s="72"/>
      <c r="N24" s="72"/>
      <c r="O24" s="72"/>
      <c r="P24" s="72"/>
      <c r="Q24" s="140"/>
      <c r="R24" s="140"/>
    </row>
    <row r="25" spans="9:18" ht="15" customHeight="1" x14ac:dyDescent="0.25">
      <c r="I25" s="72"/>
      <c r="J25" s="72"/>
      <c r="K25" s="72"/>
      <c r="L25" s="72"/>
      <c r="M25" s="72"/>
      <c r="N25" s="72"/>
      <c r="O25" s="72"/>
      <c r="P25" s="72"/>
      <c r="Q25" s="140"/>
      <c r="R25" s="140"/>
    </row>
    <row r="26" spans="9:18" x14ac:dyDescent="0.25">
      <c r="I26" s="72"/>
      <c r="J26" s="72"/>
      <c r="K26" s="72"/>
      <c r="L26" s="72"/>
      <c r="M26" s="72"/>
      <c r="N26" s="72"/>
      <c r="O26" s="72"/>
      <c r="P26" s="72"/>
      <c r="Q26" s="140">
        <f>1514/3247*100</f>
        <v>46.627656298121344</v>
      </c>
      <c r="R26" s="140"/>
    </row>
    <row r="27" spans="9:18" x14ac:dyDescent="0.25">
      <c r="I27" s="72"/>
      <c r="J27" s="72"/>
      <c r="K27" s="72"/>
      <c r="L27" s="72"/>
      <c r="M27" s="72"/>
      <c r="N27" s="72"/>
      <c r="O27" s="72"/>
      <c r="P27" s="72"/>
      <c r="Q27" s="140" t="s">
        <v>8</v>
      </c>
      <c r="R27" s="140"/>
    </row>
    <row r="28" spans="9:18" x14ac:dyDescent="0.25">
      <c r="I28" s="72"/>
      <c r="J28" s="72"/>
      <c r="K28" s="72"/>
      <c r="L28" s="72"/>
      <c r="M28" s="72"/>
      <c r="N28" s="72"/>
      <c r="O28" s="72"/>
      <c r="P28" s="72"/>
      <c r="Q28" s="141">
        <v>46.627656298121344</v>
      </c>
      <c r="R28" s="140"/>
    </row>
    <row r="29" spans="9:18" x14ac:dyDescent="0.25">
      <c r="I29" s="72"/>
      <c r="J29" s="72"/>
      <c r="K29" s="72"/>
      <c r="L29" s="72"/>
      <c r="M29" s="72"/>
      <c r="N29" s="72"/>
      <c r="O29" s="72"/>
      <c r="P29" s="72"/>
      <c r="Q29" s="140"/>
      <c r="R29" s="140"/>
    </row>
    <row r="30" spans="9:18" x14ac:dyDescent="0.25">
      <c r="I30" s="72"/>
      <c r="J30" s="72"/>
      <c r="K30" s="72"/>
      <c r="L30" s="72"/>
      <c r="M30" s="72"/>
      <c r="N30" s="72"/>
      <c r="O30" s="72"/>
      <c r="P30" s="72"/>
      <c r="Q30" s="140"/>
      <c r="R30" s="140"/>
    </row>
    <row r="31" spans="9:18" x14ac:dyDescent="0.25">
      <c r="I31" s="72"/>
      <c r="J31" s="72"/>
      <c r="K31" s="72"/>
      <c r="L31" s="72"/>
      <c r="M31" s="72"/>
      <c r="N31" s="72"/>
      <c r="O31" s="72"/>
      <c r="P31" s="72"/>
      <c r="Q31" s="140"/>
      <c r="R31" s="140"/>
    </row>
    <row r="32" spans="9:18" x14ac:dyDescent="0.25">
      <c r="I32" s="72"/>
      <c r="J32" s="72"/>
      <c r="K32" s="72"/>
      <c r="L32" s="72"/>
      <c r="M32" s="72"/>
      <c r="N32" s="72"/>
      <c r="O32" s="72"/>
      <c r="P32" s="72"/>
      <c r="Q32" s="140"/>
      <c r="R32" s="140"/>
    </row>
    <row r="33" spans="9:18" x14ac:dyDescent="0.25">
      <c r="I33" s="72"/>
      <c r="J33" s="72"/>
      <c r="K33" s="72"/>
      <c r="L33" s="72"/>
      <c r="M33" s="72"/>
      <c r="N33" s="72"/>
      <c r="O33" s="72"/>
      <c r="P33" s="72"/>
      <c r="Q33" s="140"/>
      <c r="R33" s="140"/>
    </row>
    <row r="34" spans="9:18" x14ac:dyDescent="0.25">
      <c r="I34" s="72"/>
      <c r="J34" s="72"/>
      <c r="K34" s="72"/>
      <c r="L34" s="72"/>
      <c r="M34" s="72"/>
      <c r="N34" s="72"/>
      <c r="O34" s="72"/>
      <c r="P34" s="72"/>
      <c r="Q34" s="140"/>
      <c r="R34" s="140"/>
    </row>
    <row r="35" spans="9:18" x14ac:dyDescent="0.25">
      <c r="I35" s="72"/>
      <c r="J35" s="72"/>
      <c r="K35" s="72"/>
      <c r="L35" s="72"/>
      <c r="M35" s="72"/>
      <c r="N35" s="72"/>
      <c r="O35" s="72"/>
      <c r="P35" s="72"/>
      <c r="Q35" s="140"/>
      <c r="R35" s="140"/>
    </row>
    <row r="36" spans="9:18" x14ac:dyDescent="0.25">
      <c r="I36" s="72"/>
      <c r="J36" s="72"/>
      <c r="K36" s="72"/>
      <c r="L36" s="72"/>
      <c r="M36" s="72"/>
      <c r="N36" s="72"/>
      <c r="O36" s="72"/>
      <c r="P36" s="72"/>
      <c r="Q36" s="140"/>
      <c r="R36" s="140"/>
    </row>
    <row r="37" spans="9:18" x14ac:dyDescent="0.25">
      <c r="I37" s="72"/>
      <c r="J37" s="72"/>
      <c r="K37" s="72"/>
      <c r="L37" s="72"/>
      <c r="M37" s="72"/>
      <c r="N37" s="72"/>
      <c r="O37" s="72"/>
      <c r="P37" s="72"/>
      <c r="Q37" s="140"/>
      <c r="R37" s="140"/>
    </row>
    <row r="38" spans="9:18" x14ac:dyDescent="0.25">
      <c r="I38" s="72"/>
      <c r="J38" s="72"/>
      <c r="K38" s="72"/>
      <c r="L38" s="72"/>
      <c r="M38" s="72"/>
      <c r="N38" s="72"/>
      <c r="O38" s="72"/>
      <c r="P38" s="72"/>
      <c r="Q38" s="140"/>
      <c r="R38" s="140"/>
    </row>
    <row r="39" spans="9:18" x14ac:dyDescent="0.25">
      <c r="I39" s="72"/>
      <c r="J39" s="72"/>
      <c r="K39" s="72"/>
      <c r="L39" s="72"/>
      <c r="M39" s="72"/>
      <c r="N39" s="72"/>
      <c r="O39" s="72"/>
      <c r="P39" s="72"/>
      <c r="Q39" s="140"/>
      <c r="R39" s="140"/>
    </row>
    <row r="40" spans="9:18" x14ac:dyDescent="0.25">
      <c r="I40" s="72"/>
      <c r="J40" s="72"/>
      <c r="K40" s="72"/>
      <c r="L40" s="72"/>
      <c r="M40" s="72"/>
      <c r="N40" s="72"/>
      <c r="O40" s="72"/>
      <c r="P40" s="72"/>
      <c r="Q40" s="140"/>
      <c r="R40" s="140"/>
    </row>
    <row r="41" spans="9:18" x14ac:dyDescent="0.25">
      <c r="I41" s="72"/>
      <c r="J41" s="72"/>
      <c r="K41" s="72"/>
      <c r="L41" s="72"/>
      <c r="M41" s="72"/>
      <c r="N41" s="72"/>
      <c r="O41" s="72"/>
      <c r="P41" s="72"/>
      <c r="Q41" s="140"/>
      <c r="R41" s="140"/>
    </row>
    <row r="42" spans="9:18" x14ac:dyDescent="0.25">
      <c r="I42" s="72"/>
      <c r="J42" s="72"/>
      <c r="K42" s="72"/>
      <c r="L42" s="72"/>
      <c r="M42" s="72"/>
      <c r="N42" s="72"/>
      <c r="O42" s="72"/>
      <c r="P42" s="72"/>
      <c r="Q42" s="140"/>
      <c r="R42" s="140"/>
    </row>
    <row r="43" spans="9:18" x14ac:dyDescent="0.25">
      <c r="I43" s="72"/>
      <c r="J43" s="72"/>
      <c r="K43" s="72"/>
      <c r="L43" s="72"/>
      <c r="M43" s="72"/>
      <c r="N43" s="72"/>
      <c r="O43" s="72"/>
      <c r="P43" s="72"/>
      <c r="Q43" s="140"/>
      <c r="R43" s="140"/>
    </row>
    <row r="44" spans="9:18" x14ac:dyDescent="0.25">
      <c r="I44" s="72"/>
      <c r="J44" s="72"/>
      <c r="K44" s="72"/>
      <c r="L44" s="72"/>
      <c r="M44" s="72"/>
      <c r="N44" s="72"/>
      <c r="O44" s="72"/>
      <c r="P44" s="72"/>
      <c r="Q44" s="140"/>
      <c r="R44" s="140"/>
    </row>
    <row r="45" spans="9:18" x14ac:dyDescent="0.25">
      <c r="I45" s="72"/>
      <c r="J45" s="72"/>
      <c r="K45" s="72"/>
      <c r="L45" s="72"/>
      <c r="M45" s="72"/>
      <c r="N45" s="72"/>
      <c r="O45" s="72"/>
      <c r="P45" s="72"/>
      <c r="Q45" s="140"/>
      <c r="R45" s="140"/>
    </row>
    <row r="46" spans="9:18" x14ac:dyDescent="0.25">
      <c r="I46" s="72"/>
      <c r="J46" s="72"/>
      <c r="K46" s="72"/>
      <c r="L46" s="72"/>
      <c r="M46" s="72"/>
      <c r="N46" s="72"/>
      <c r="O46" s="72"/>
      <c r="P46" s="72"/>
      <c r="Q46" s="140"/>
      <c r="R46" s="140"/>
    </row>
    <row r="47" spans="9:18" x14ac:dyDescent="0.25">
      <c r="I47" s="202"/>
      <c r="J47" s="201"/>
      <c r="K47" s="201"/>
      <c r="L47" s="201"/>
      <c r="M47" s="201"/>
      <c r="N47" s="201"/>
      <c r="O47" s="201"/>
      <c r="P47" s="201"/>
      <c r="Q47" s="140"/>
      <c r="R47" s="140"/>
    </row>
    <row r="48" spans="9:18" x14ac:dyDescent="0.25">
      <c r="I48" s="139"/>
      <c r="J48" s="140"/>
      <c r="K48" s="140"/>
      <c r="L48" s="140"/>
      <c r="M48" s="140"/>
      <c r="N48" s="140"/>
      <c r="O48" s="140"/>
      <c r="P48" s="140"/>
      <c r="Q48" s="140"/>
      <c r="R48" s="140"/>
    </row>
    <row r="49" spans="9:18" x14ac:dyDescent="0.25">
      <c r="I49" s="139"/>
      <c r="J49" s="140"/>
      <c r="K49" s="140"/>
      <c r="L49" s="140"/>
      <c r="M49" s="140"/>
      <c r="N49" s="140"/>
      <c r="O49" s="140"/>
      <c r="P49" s="140"/>
      <c r="Q49" s="140"/>
      <c r="R49" s="140"/>
    </row>
    <row r="50" spans="9:18" x14ac:dyDescent="0.25">
      <c r="I50" s="139"/>
      <c r="J50" s="140"/>
      <c r="K50" s="140"/>
      <c r="L50" s="140"/>
      <c r="M50" s="140"/>
      <c r="N50" s="140"/>
      <c r="O50" s="140"/>
      <c r="P50" s="140"/>
      <c r="Q50" s="140"/>
      <c r="R50" s="140"/>
    </row>
    <row r="51" spans="9:18" x14ac:dyDescent="0.25">
      <c r="I51" s="139"/>
      <c r="J51" s="140"/>
      <c r="K51" s="140"/>
      <c r="L51" s="140"/>
      <c r="M51" s="140"/>
      <c r="N51" s="140"/>
      <c r="O51" s="140"/>
      <c r="P51" s="140"/>
      <c r="Q51" s="140"/>
      <c r="R51" s="140"/>
    </row>
    <row r="52" spans="9:18" x14ac:dyDescent="0.25">
      <c r="I52" s="139"/>
      <c r="J52" s="140"/>
      <c r="K52" s="140"/>
      <c r="L52" s="140"/>
      <c r="M52" s="140"/>
      <c r="N52" s="140"/>
      <c r="O52" s="140"/>
      <c r="P52" s="140"/>
      <c r="Q52" s="140"/>
      <c r="R52" s="140"/>
    </row>
    <row r="53" spans="9:18" x14ac:dyDescent="0.25">
      <c r="I53" s="139"/>
      <c r="J53" s="140"/>
      <c r="K53" s="140"/>
      <c r="L53" s="140"/>
      <c r="M53" s="140"/>
      <c r="N53" s="140"/>
      <c r="O53" s="140"/>
      <c r="P53" s="140"/>
      <c r="Q53" s="140"/>
      <c r="R53" s="140"/>
    </row>
    <row r="54" spans="9:18" x14ac:dyDescent="0.25">
      <c r="I54" s="139"/>
      <c r="J54" s="140"/>
      <c r="K54" s="140"/>
      <c r="L54" s="140"/>
      <c r="M54" s="140"/>
      <c r="N54" s="140"/>
      <c r="O54" s="140"/>
      <c r="P54" s="140"/>
      <c r="Q54" s="140"/>
      <c r="R54" s="140"/>
    </row>
    <row r="55" spans="9:18" x14ac:dyDescent="0.25">
      <c r="I55" s="139"/>
      <c r="J55" s="140"/>
      <c r="K55" s="140"/>
      <c r="L55" s="140"/>
      <c r="M55" s="140"/>
      <c r="N55" s="140"/>
      <c r="O55" s="140"/>
      <c r="P55" s="140"/>
      <c r="Q55" s="140"/>
      <c r="R55" s="140"/>
    </row>
    <row r="56" spans="9:18" x14ac:dyDescent="0.25">
      <c r="I56" s="139"/>
      <c r="J56" s="140"/>
      <c r="K56" s="140"/>
      <c r="L56" s="140"/>
      <c r="M56" s="140"/>
      <c r="N56" s="140"/>
      <c r="O56" s="140"/>
      <c r="P56" s="140"/>
      <c r="Q56" s="140"/>
      <c r="R56" s="140"/>
    </row>
    <row r="57" spans="9:18" x14ac:dyDescent="0.25">
      <c r="I57" s="139"/>
      <c r="J57" s="140"/>
      <c r="K57" s="140"/>
      <c r="L57" s="140"/>
      <c r="M57" s="140"/>
      <c r="N57" s="140"/>
      <c r="O57" s="140"/>
      <c r="P57" s="140"/>
      <c r="Q57" s="140"/>
      <c r="R57" s="140"/>
    </row>
    <row r="58" spans="9:18" x14ac:dyDescent="0.25">
      <c r="I58" s="139"/>
      <c r="J58" s="140"/>
      <c r="K58" s="140"/>
      <c r="L58" s="140"/>
      <c r="M58" s="140"/>
      <c r="N58" s="140"/>
      <c r="O58" s="140"/>
      <c r="P58" s="140"/>
      <c r="Q58" s="140"/>
      <c r="R58" s="140"/>
    </row>
    <row r="59" spans="9:18" x14ac:dyDescent="0.25">
      <c r="I59" s="139"/>
      <c r="J59" s="140"/>
      <c r="K59" s="140"/>
      <c r="L59" s="140"/>
      <c r="M59" s="140"/>
      <c r="N59" s="140"/>
      <c r="O59" s="140"/>
      <c r="P59" s="140"/>
      <c r="Q59" s="140"/>
      <c r="R59" s="140"/>
    </row>
    <row r="60" spans="9:18" x14ac:dyDescent="0.25">
      <c r="I60" s="139"/>
      <c r="J60" s="140"/>
      <c r="K60" s="140"/>
      <c r="L60" s="140"/>
      <c r="M60" s="140"/>
      <c r="N60" s="140"/>
      <c r="O60" s="140"/>
      <c r="P60" s="140"/>
      <c r="Q60" s="140"/>
      <c r="R60" s="140"/>
    </row>
    <row r="61" spans="9:18" x14ac:dyDescent="0.25">
      <c r="I61" s="139"/>
      <c r="J61" s="140"/>
      <c r="K61" s="140"/>
      <c r="L61" s="140"/>
      <c r="M61" s="140"/>
      <c r="N61" s="140"/>
      <c r="O61" s="140"/>
      <c r="P61" s="140"/>
      <c r="Q61" s="140"/>
      <c r="R61" s="140"/>
    </row>
    <row r="62" spans="9:18" x14ac:dyDescent="0.25">
      <c r="I62" s="139"/>
      <c r="J62" s="140"/>
      <c r="K62" s="140"/>
      <c r="L62" s="140"/>
      <c r="M62" s="140"/>
      <c r="N62" s="140"/>
      <c r="O62" s="140"/>
      <c r="P62" s="140"/>
      <c r="Q62" s="140"/>
      <c r="R62" s="140"/>
    </row>
    <row r="63" spans="9:18" x14ac:dyDescent="0.25">
      <c r="I63" s="139"/>
      <c r="J63" s="140"/>
      <c r="K63" s="140"/>
      <c r="L63" s="140"/>
      <c r="M63" s="140"/>
      <c r="N63" s="140"/>
      <c r="O63" s="140"/>
      <c r="P63" s="140"/>
      <c r="Q63" s="140"/>
      <c r="R63" s="140"/>
    </row>
    <row r="64" spans="9:18" x14ac:dyDescent="0.25">
      <c r="I64" s="139"/>
      <c r="J64" s="140"/>
      <c r="K64" s="140"/>
      <c r="L64" s="140"/>
      <c r="M64" s="140"/>
      <c r="N64" s="140"/>
      <c r="O64" s="140"/>
      <c r="P64" s="140"/>
      <c r="Q64" s="140"/>
      <c r="R64" s="140"/>
    </row>
    <row r="65" spans="9:18" x14ac:dyDescent="0.25">
      <c r="I65" s="139"/>
      <c r="J65" s="140"/>
      <c r="K65" s="140"/>
      <c r="L65" s="140"/>
      <c r="M65" s="140"/>
      <c r="N65" s="140"/>
      <c r="O65" s="140"/>
      <c r="P65" s="140"/>
      <c r="Q65" s="140"/>
      <c r="R65" s="140"/>
    </row>
  </sheetData>
  <mergeCells count="12">
    <mergeCell ref="I20:N20"/>
    <mergeCell ref="I21:P21"/>
    <mergeCell ref="B2:D2"/>
    <mergeCell ref="I2:P2"/>
    <mergeCell ref="I19:L19"/>
    <mergeCell ref="M19:P19"/>
    <mergeCell ref="R2:R3"/>
    <mergeCell ref="I4:I5"/>
    <mergeCell ref="J4:J5"/>
    <mergeCell ref="K4:K5"/>
    <mergeCell ref="L4:O4"/>
    <mergeCell ref="P4:P5"/>
  </mergeCells>
  <hyperlinks>
    <hyperlink ref="R2:R3" location="'Table of Contents'!A1" display="Go to Table of Contents" xr:uid="{00000000-0004-0000-0200-000000000000}"/>
  </hyperlinks>
  <pageMargins left="0.7" right="0.7" top="0.75" bottom="0.75" header="0.3" footer="0.3"/>
  <pageSetup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B56"/>
  <sheetViews>
    <sheetView showGridLines="0" zoomScaleNormal="100" workbookViewId="0">
      <selection activeCell="R31" sqref="R31"/>
    </sheetView>
  </sheetViews>
  <sheetFormatPr defaultRowHeight="15" x14ac:dyDescent="0.25"/>
  <cols>
    <col min="1" max="1" width="1.85546875" customWidth="1"/>
    <col min="5" max="5" width="15.28515625" customWidth="1"/>
    <col min="7" max="7" width="16.42578125" customWidth="1"/>
    <col min="8" max="8" width="3.28515625" customWidth="1"/>
    <col min="16" max="16" width="1.85546875" style="43" customWidth="1"/>
    <col min="17" max="17" width="1.85546875" customWidth="1"/>
    <col min="18" max="18" width="46.5703125" style="15" customWidth="1"/>
    <col min="19" max="19" width="14.42578125" style="15" customWidth="1"/>
    <col min="20" max="20" width="13.5703125" style="15" customWidth="1"/>
    <col min="21" max="21" width="13.7109375" style="15" customWidth="1"/>
    <col min="22" max="22" width="14.5703125" style="15" customWidth="1"/>
    <col min="23" max="23" width="17.7109375" style="15" customWidth="1"/>
    <col min="24" max="24" width="11.28515625" style="15" customWidth="1"/>
    <col min="25" max="25" width="13.28515625" style="15" customWidth="1"/>
    <col min="26" max="26" width="3.5703125" customWidth="1"/>
    <col min="27" max="27" width="6" customWidth="1"/>
    <col min="28" max="28" width="8" customWidth="1"/>
  </cols>
  <sheetData>
    <row r="1" spans="2:28" ht="12" customHeight="1" x14ac:dyDescent="0.25"/>
    <row r="2" spans="2:28" ht="15.75" x14ac:dyDescent="0.25">
      <c r="B2" s="430"/>
      <c r="C2" s="430"/>
      <c r="D2" s="430"/>
      <c r="E2" s="430"/>
      <c r="F2" s="430"/>
      <c r="G2" s="430"/>
      <c r="H2" s="45"/>
      <c r="I2" s="430"/>
      <c r="J2" s="430"/>
      <c r="K2" s="430"/>
      <c r="L2" s="430"/>
      <c r="M2" s="430"/>
      <c r="N2" s="430"/>
      <c r="O2" s="430"/>
      <c r="R2" s="432" t="s">
        <v>1066</v>
      </c>
      <c r="S2" s="432"/>
      <c r="T2" s="432"/>
      <c r="U2" s="432"/>
      <c r="V2" s="432"/>
      <c r="W2" s="432"/>
      <c r="X2" s="432"/>
      <c r="Y2" s="432"/>
      <c r="AA2" s="411" t="s">
        <v>315</v>
      </c>
      <c r="AB2" s="411"/>
    </row>
    <row r="3" spans="2:28" ht="28.5" customHeight="1" x14ac:dyDescent="0.25">
      <c r="R3" s="433" t="s">
        <v>14</v>
      </c>
      <c r="S3" s="436" t="s">
        <v>15</v>
      </c>
      <c r="T3" s="437"/>
      <c r="U3" s="437"/>
      <c r="V3" s="437"/>
      <c r="W3" s="437"/>
      <c r="X3" s="437"/>
      <c r="Y3" s="438"/>
      <c r="AA3" s="411"/>
      <c r="AB3" s="411"/>
    </row>
    <row r="4" spans="2:28" x14ac:dyDescent="0.25">
      <c r="R4" s="434"/>
      <c r="S4" s="434" t="s">
        <v>3</v>
      </c>
      <c r="T4" s="439" t="s">
        <v>16</v>
      </c>
      <c r="U4" s="439"/>
      <c r="V4" s="439"/>
      <c r="W4" s="439"/>
      <c r="X4" s="439"/>
      <c r="Y4" s="440" t="s">
        <v>17</v>
      </c>
    </row>
    <row r="5" spans="2:28" ht="40.5" x14ac:dyDescent="0.25">
      <c r="R5" s="435"/>
      <c r="S5" s="435"/>
      <c r="T5" s="4" t="s">
        <v>5</v>
      </c>
      <c r="U5" s="4" t="s">
        <v>18</v>
      </c>
      <c r="V5" s="4" t="s">
        <v>7</v>
      </c>
      <c r="W5" s="4" t="s">
        <v>8</v>
      </c>
      <c r="X5" s="6" t="s">
        <v>19</v>
      </c>
      <c r="Y5" s="441"/>
    </row>
    <row r="6" spans="2:28" ht="18" customHeight="1" x14ac:dyDescent="0.25">
      <c r="R6" s="181" t="s">
        <v>20</v>
      </c>
      <c r="S6" s="108">
        <v>3068</v>
      </c>
      <c r="T6" s="108">
        <v>431</v>
      </c>
      <c r="U6" s="108">
        <v>442</v>
      </c>
      <c r="V6" s="108">
        <v>545</v>
      </c>
      <c r="W6" s="108">
        <v>1112</v>
      </c>
      <c r="X6" s="122">
        <v>2530</v>
      </c>
      <c r="Y6" s="188">
        <v>538</v>
      </c>
    </row>
    <row r="7" spans="2:28" ht="18.75" customHeight="1" x14ac:dyDescent="0.25">
      <c r="R7" s="87" t="s">
        <v>21</v>
      </c>
      <c r="S7" s="5">
        <v>395</v>
      </c>
      <c r="T7" s="98">
        <v>47</v>
      </c>
      <c r="U7" s="98">
        <v>58</v>
      </c>
      <c r="V7" s="98">
        <v>66</v>
      </c>
      <c r="W7" s="98">
        <v>148</v>
      </c>
      <c r="X7" s="98">
        <v>319</v>
      </c>
      <c r="Y7" s="99">
        <v>76</v>
      </c>
      <c r="AA7" s="136"/>
    </row>
    <row r="8" spans="2:28" ht="17.25" customHeight="1" x14ac:dyDescent="0.25">
      <c r="R8" s="88" t="s">
        <v>22</v>
      </c>
      <c r="S8" s="5">
        <v>335</v>
      </c>
      <c r="T8" s="98">
        <v>57</v>
      </c>
      <c r="U8" s="98">
        <v>66</v>
      </c>
      <c r="V8" s="98">
        <v>56</v>
      </c>
      <c r="W8" s="98">
        <v>104</v>
      </c>
      <c r="X8" s="98">
        <v>283</v>
      </c>
      <c r="Y8" s="99">
        <v>52</v>
      </c>
      <c r="AA8" s="136"/>
    </row>
    <row r="9" spans="2:28" ht="20.25" customHeight="1" x14ac:dyDescent="0.25">
      <c r="R9" s="87" t="s">
        <v>23</v>
      </c>
      <c r="S9" s="5">
        <v>217</v>
      </c>
      <c r="T9" s="98">
        <v>27</v>
      </c>
      <c r="U9" s="98">
        <v>23</v>
      </c>
      <c r="V9" s="98">
        <v>29</v>
      </c>
      <c r="W9" s="98">
        <v>99</v>
      </c>
      <c r="X9" s="98">
        <v>178</v>
      </c>
      <c r="Y9" s="99">
        <v>39</v>
      </c>
      <c r="AA9" s="136"/>
    </row>
    <row r="10" spans="2:28" ht="16.5" customHeight="1" x14ac:dyDescent="0.25">
      <c r="R10" s="88" t="s">
        <v>24</v>
      </c>
      <c r="S10" s="5">
        <v>163</v>
      </c>
      <c r="T10" s="98">
        <v>25</v>
      </c>
      <c r="U10" s="98">
        <v>28</v>
      </c>
      <c r="V10" s="98">
        <v>27</v>
      </c>
      <c r="W10" s="98">
        <v>52</v>
      </c>
      <c r="X10" s="98">
        <v>132</v>
      </c>
      <c r="Y10" s="99">
        <v>31</v>
      </c>
      <c r="AA10" s="136"/>
    </row>
    <row r="11" spans="2:28" ht="15" customHeight="1" x14ac:dyDescent="0.25">
      <c r="R11" s="87" t="s">
        <v>25</v>
      </c>
      <c r="S11" s="5">
        <v>335</v>
      </c>
      <c r="T11" s="98">
        <v>62</v>
      </c>
      <c r="U11" s="98">
        <v>58</v>
      </c>
      <c r="V11" s="98">
        <v>39</v>
      </c>
      <c r="W11" s="98">
        <v>112</v>
      </c>
      <c r="X11" s="98">
        <v>271</v>
      </c>
      <c r="Y11" s="99">
        <v>64</v>
      </c>
      <c r="AA11" s="136"/>
    </row>
    <row r="12" spans="2:28" ht="15" customHeight="1" x14ac:dyDescent="0.25">
      <c r="R12" s="88" t="s">
        <v>26</v>
      </c>
      <c r="S12" s="5">
        <v>521</v>
      </c>
      <c r="T12" s="98">
        <v>61</v>
      </c>
      <c r="U12" s="98">
        <v>78</v>
      </c>
      <c r="V12" s="98">
        <v>74</v>
      </c>
      <c r="W12" s="98">
        <v>221</v>
      </c>
      <c r="X12" s="98">
        <v>434</v>
      </c>
      <c r="Y12" s="99">
        <v>87</v>
      </c>
      <c r="AA12" s="136"/>
    </row>
    <row r="13" spans="2:28" ht="18.75" customHeight="1" x14ac:dyDescent="0.25">
      <c r="R13" s="87" t="s">
        <v>27</v>
      </c>
      <c r="S13" s="5">
        <v>358</v>
      </c>
      <c r="T13" s="98">
        <v>48</v>
      </c>
      <c r="U13" s="98">
        <v>51</v>
      </c>
      <c r="V13" s="98">
        <v>71</v>
      </c>
      <c r="W13" s="98">
        <v>123</v>
      </c>
      <c r="X13" s="98">
        <v>293</v>
      </c>
      <c r="Y13" s="99">
        <v>65</v>
      </c>
      <c r="AA13" s="136"/>
    </row>
    <row r="14" spans="2:28" ht="15.75" customHeight="1" x14ac:dyDescent="0.25">
      <c r="R14" s="88" t="s">
        <v>28</v>
      </c>
      <c r="S14" s="5">
        <v>509</v>
      </c>
      <c r="T14" s="98">
        <v>62</v>
      </c>
      <c r="U14" s="98">
        <v>46</v>
      </c>
      <c r="V14" s="98">
        <v>136</v>
      </c>
      <c r="W14" s="98">
        <v>185</v>
      </c>
      <c r="X14" s="98">
        <v>429</v>
      </c>
      <c r="Y14" s="99">
        <v>80</v>
      </c>
      <c r="AA14" s="136"/>
    </row>
    <row r="15" spans="2:28" x14ac:dyDescent="0.25">
      <c r="R15" s="184" t="s">
        <v>29</v>
      </c>
      <c r="S15" s="70">
        <v>235</v>
      </c>
      <c r="T15" s="182">
        <v>42</v>
      </c>
      <c r="U15" s="182">
        <v>34</v>
      </c>
      <c r="V15" s="182">
        <v>47</v>
      </c>
      <c r="W15" s="182">
        <v>68</v>
      </c>
      <c r="X15" s="182">
        <v>191</v>
      </c>
      <c r="Y15" s="183">
        <v>44</v>
      </c>
      <c r="AA15" s="136"/>
    </row>
    <row r="16" spans="2:28" x14ac:dyDescent="0.25">
      <c r="R16" s="185" t="s">
        <v>30</v>
      </c>
      <c r="S16" s="189">
        <v>1823</v>
      </c>
      <c r="T16" s="189">
        <v>334</v>
      </c>
      <c r="U16" s="189">
        <v>280</v>
      </c>
      <c r="V16" s="189">
        <v>190</v>
      </c>
      <c r="W16" s="189">
        <v>509</v>
      </c>
      <c r="X16" s="134">
        <v>1313</v>
      </c>
      <c r="Y16" s="190">
        <v>510</v>
      </c>
      <c r="AA16" s="136">
        <f>SUM(T16+U16)</f>
        <v>614</v>
      </c>
    </row>
    <row r="17" spans="2:27" ht="14.25" customHeight="1" x14ac:dyDescent="0.25">
      <c r="R17" s="87" t="s">
        <v>31</v>
      </c>
      <c r="S17" s="8">
        <v>527</v>
      </c>
      <c r="T17" s="98">
        <v>106</v>
      </c>
      <c r="U17" s="98">
        <v>78</v>
      </c>
      <c r="V17" s="98">
        <v>58</v>
      </c>
      <c r="W17" s="98">
        <v>81</v>
      </c>
      <c r="X17" s="79">
        <v>323</v>
      </c>
      <c r="Y17" s="50">
        <v>204</v>
      </c>
      <c r="AA17" s="136"/>
    </row>
    <row r="18" spans="2:27" ht="14.25" customHeight="1" x14ac:dyDescent="0.25">
      <c r="R18" s="88" t="s">
        <v>32</v>
      </c>
      <c r="S18" s="8">
        <v>241</v>
      </c>
      <c r="T18" s="98">
        <v>30</v>
      </c>
      <c r="U18" s="98">
        <v>41</v>
      </c>
      <c r="V18" s="98">
        <v>20</v>
      </c>
      <c r="W18" s="98">
        <v>90</v>
      </c>
      <c r="X18" s="79">
        <v>181</v>
      </c>
      <c r="Y18" s="50">
        <v>60</v>
      </c>
      <c r="AA18" s="136"/>
    </row>
    <row r="19" spans="2:27" ht="16.5" customHeight="1" x14ac:dyDescent="0.25">
      <c r="B19" s="430"/>
      <c r="C19" s="430"/>
      <c r="D19" s="430"/>
      <c r="E19" s="430"/>
      <c r="F19" s="430"/>
      <c r="G19" s="430"/>
      <c r="H19" s="46"/>
      <c r="I19" s="430"/>
      <c r="J19" s="430"/>
      <c r="K19" s="430"/>
      <c r="L19" s="430"/>
      <c r="M19" s="430"/>
      <c r="N19" s="430"/>
      <c r="O19" s="430"/>
      <c r="R19" s="87" t="s">
        <v>33</v>
      </c>
      <c r="S19" s="8">
        <v>11</v>
      </c>
      <c r="T19" s="98">
        <v>2</v>
      </c>
      <c r="U19" s="98">
        <v>3</v>
      </c>
      <c r="V19" s="98">
        <v>1</v>
      </c>
      <c r="W19" s="98">
        <v>2</v>
      </c>
      <c r="X19" s="79">
        <v>8</v>
      </c>
      <c r="Y19" s="50">
        <v>3</v>
      </c>
      <c r="AA19" s="136"/>
    </row>
    <row r="20" spans="2:27" ht="16.5" customHeight="1" x14ac:dyDescent="0.25">
      <c r="R20" s="186" t="s">
        <v>34</v>
      </c>
      <c r="S20" s="187">
        <v>1044</v>
      </c>
      <c r="T20" s="182">
        <v>196</v>
      </c>
      <c r="U20" s="182">
        <v>158</v>
      </c>
      <c r="V20" s="182">
        <v>111</v>
      </c>
      <c r="W20" s="182">
        <v>336</v>
      </c>
      <c r="X20" s="122">
        <v>801</v>
      </c>
      <c r="Y20" s="188">
        <v>243</v>
      </c>
      <c r="AA20" s="136"/>
    </row>
    <row r="21" spans="2:27" ht="15.75" customHeight="1" x14ac:dyDescent="0.25">
      <c r="R21" s="85" t="s">
        <v>35</v>
      </c>
      <c r="S21" s="78">
        <v>995</v>
      </c>
      <c r="T21" s="10">
        <v>192</v>
      </c>
      <c r="U21" s="10">
        <v>159</v>
      </c>
      <c r="V21" s="10">
        <v>146</v>
      </c>
      <c r="W21" s="10">
        <v>210</v>
      </c>
      <c r="X21" s="79">
        <v>707</v>
      </c>
      <c r="Y21" s="50">
        <v>288</v>
      </c>
      <c r="AA21" s="136">
        <f>SUM(T21+U21)</f>
        <v>351</v>
      </c>
    </row>
    <row r="22" spans="2:27" ht="15.75" customHeight="1" x14ac:dyDescent="0.25">
      <c r="R22" s="86" t="s">
        <v>36</v>
      </c>
      <c r="S22" s="78">
        <v>834</v>
      </c>
      <c r="T22" s="10">
        <v>112</v>
      </c>
      <c r="U22" s="10">
        <v>79</v>
      </c>
      <c r="V22" s="10">
        <v>79</v>
      </c>
      <c r="W22" s="10">
        <v>368</v>
      </c>
      <c r="X22" s="79">
        <v>638</v>
      </c>
      <c r="Y22" s="50">
        <v>196</v>
      </c>
      <c r="AA22" s="136">
        <f t="shared" ref="AA22:AA27" si="0">SUM(T22+U22)</f>
        <v>191</v>
      </c>
    </row>
    <row r="23" spans="2:27" ht="15.75" customHeight="1" x14ac:dyDescent="0.25">
      <c r="R23" s="85" t="s">
        <v>37</v>
      </c>
      <c r="S23" s="78">
        <v>169</v>
      </c>
      <c r="T23" s="10">
        <v>34</v>
      </c>
      <c r="U23" s="10">
        <v>27</v>
      </c>
      <c r="V23" s="10">
        <v>31</v>
      </c>
      <c r="W23" s="10">
        <v>43</v>
      </c>
      <c r="X23" s="79">
        <v>135</v>
      </c>
      <c r="Y23" s="50">
        <v>34</v>
      </c>
      <c r="AA23" s="136">
        <f t="shared" si="0"/>
        <v>61</v>
      </c>
    </row>
    <row r="24" spans="2:27" ht="15" customHeight="1" x14ac:dyDescent="0.25">
      <c r="R24" s="86" t="s">
        <v>38</v>
      </c>
      <c r="S24" s="78">
        <v>228</v>
      </c>
      <c r="T24" s="10">
        <v>29</v>
      </c>
      <c r="U24" s="10">
        <v>21</v>
      </c>
      <c r="V24" s="10">
        <v>51</v>
      </c>
      <c r="W24" s="10">
        <v>89</v>
      </c>
      <c r="X24" s="79">
        <v>190</v>
      </c>
      <c r="Y24" s="50">
        <v>38</v>
      </c>
      <c r="AA24" s="136">
        <f t="shared" si="0"/>
        <v>50</v>
      </c>
    </row>
    <row r="25" spans="2:27" ht="14.25" customHeight="1" x14ac:dyDescent="0.25">
      <c r="R25" s="85" t="s">
        <v>39</v>
      </c>
      <c r="S25" s="78">
        <v>226</v>
      </c>
      <c r="T25" s="10">
        <v>26</v>
      </c>
      <c r="U25" s="10">
        <v>25</v>
      </c>
      <c r="V25" s="10">
        <v>23</v>
      </c>
      <c r="W25" s="10">
        <v>96</v>
      </c>
      <c r="X25" s="79">
        <v>170</v>
      </c>
      <c r="Y25" s="50">
        <v>56</v>
      </c>
      <c r="AA25" s="136">
        <f t="shared" si="0"/>
        <v>51</v>
      </c>
    </row>
    <row r="26" spans="2:27" x14ac:dyDescent="0.25">
      <c r="R26" s="86" t="s">
        <v>29</v>
      </c>
      <c r="S26" s="78">
        <v>965</v>
      </c>
      <c r="T26" s="78">
        <v>118</v>
      </c>
      <c r="U26" s="78">
        <v>121</v>
      </c>
      <c r="V26" s="78">
        <v>129</v>
      </c>
      <c r="W26" s="78">
        <v>331</v>
      </c>
      <c r="X26" s="79">
        <v>699</v>
      </c>
      <c r="Y26" s="50">
        <v>266</v>
      </c>
      <c r="AA26" s="136">
        <f t="shared" si="0"/>
        <v>239</v>
      </c>
    </row>
    <row r="27" spans="2:27" x14ac:dyDescent="0.25">
      <c r="R27" s="207" t="s">
        <v>19</v>
      </c>
      <c r="S27" s="92">
        <v>8308</v>
      </c>
      <c r="T27" s="92">
        <v>1276</v>
      </c>
      <c r="U27" s="92">
        <v>1154</v>
      </c>
      <c r="V27" s="92">
        <v>1194</v>
      </c>
      <c r="W27" s="92">
        <v>2758</v>
      </c>
      <c r="X27" s="92">
        <v>6382</v>
      </c>
      <c r="Y27" s="92">
        <v>1926</v>
      </c>
      <c r="AA27" s="136">
        <f t="shared" si="0"/>
        <v>2430</v>
      </c>
    </row>
    <row r="28" spans="2:27" x14ac:dyDescent="0.25">
      <c r="R28" s="431" t="s">
        <v>40</v>
      </c>
      <c r="S28" s="431"/>
      <c r="T28" s="431"/>
      <c r="U28" s="431"/>
      <c r="V28" s="431"/>
      <c r="W28" s="431"/>
      <c r="X28" s="431"/>
      <c r="Y28" s="431"/>
      <c r="AA28" s="136"/>
    </row>
    <row r="29" spans="2:27" x14ac:dyDescent="0.25">
      <c r="AA29" s="136"/>
    </row>
    <row r="30" spans="2:27" x14ac:dyDescent="0.25">
      <c r="R30" s="139"/>
      <c r="S30" s="139"/>
      <c r="T30" s="139"/>
      <c r="U30" s="139"/>
      <c r="V30" s="139"/>
      <c r="W30" s="139"/>
    </row>
    <row r="31" spans="2:27" ht="18" customHeight="1" x14ac:dyDescent="0.25">
      <c r="R31" s="143" t="s">
        <v>14</v>
      </c>
      <c r="S31" s="144" t="s">
        <v>3</v>
      </c>
      <c r="T31" s="144" t="s">
        <v>278</v>
      </c>
      <c r="U31" s="144" t="s">
        <v>7</v>
      </c>
      <c r="V31" s="144" t="s">
        <v>8</v>
      </c>
      <c r="W31" s="139"/>
    </row>
    <row r="32" spans="2:27" x14ac:dyDescent="0.25">
      <c r="R32" s="145" t="s">
        <v>20</v>
      </c>
      <c r="S32" s="146">
        <f>S6</f>
        <v>3068</v>
      </c>
      <c r="T32" s="137">
        <v>475</v>
      </c>
      <c r="U32" s="146">
        <f>V6</f>
        <v>545</v>
      </c>
      <c r="V32" s="146">
        <f>W6</f>
        <v>1112</v>
      </c>
      <c r="W32" s="139"/>
    </row>
    <row r="33" spans="18:23" x14ac:dyDescent="0.25">
      <c r="R33" s="145" t="s">
        <v>279</v>
      </c>
      <c r="S33" s="146">
        <f>S16</f>
        <v>1823</v>
      </c>
      <c r="T33" s="137">
        <v>320</v>
      </c>
      <c r="U33" s="146">
        <v>59</v>
      </c>
      <c r="V33" s="146">
        <f>W16</f>
        <v>509</v>
      </c>
      <c r="W33" s="139"/>
    </row>
    <row r="34" spans="18:23" x14ac:dyDescent="0.25">
      <c r="R34" s="145" t="s">
        <v>35</v>
      </c>
      <c r="S34" s="146">
        <f t="shared" ref="S34:S39" si="1">S21</f>
        <v>995</v>
      </c>
      <c r="T34" s="137">
        <v>166</v>
      </c>
      <c r="U34" s="146">
        <f t="shared" ref="U34:V39" si="2">V21</f>
        <v>146</v>
      </c>
      <c r="V34" s="146">
        <f t="shared" si="2"/>
        <v>210</v>
      </c>
      <c r="W34" s="139"/>
    </row>
    <row r="35" spans="18:23" x14ac:dyDescent="0.25">
      <c r="R35" s="145" t="s">
        <v>280</v>
      </c>
      <c r="S35" s="146">
        <f t="shared" si="1"/>
        <v>834</v>
      </c>
      <c r="T35" s="137">
        <v>105</v>
      </c>
      <c r="U35" s="146">
        <v>27</v>
      </c>
      <c r="V35" s="146">
        <f t="shared" si="2"/>
        <v>368</v>
      </c>
      <c r="W35" s="139"/>
    </row>
    <row r="36" spans="18:23" x14ac:dyDescent="0.25">
      <c r="R36" s="145" t="s">
        <v>281</v>
      </c>
      <c r="S36" s="146">
        <f t="shared" si="1"/>
        <v>169</v>
      </c>
      <c r="T36" s="137">
        <v>37</v>
      </c>
      <c r="U36" s="146">
        <f t="shared" si="2"/>
        <v>31</v>
      </c>
      <c r="V36" s="146">
        <f t="shared" si="2"/>
        <v>43</v>
      </c>
      <c r="W36" s="139"/>
    </row>
    <row r="37" spans="18:23" x14ac:dyDescent="0.25">
      <c r="R37" s="145" t="s">
        <v>282</v>
      </c>
      <c r="S37" s="146">
        <f t="shared" si="1"/>
        <v>228</v>
      </c>
      <c r="T37" s="137">
        <v>22</v>
      </c>
      <c r="U37" s="146">
        <v>23</v>
      </c>
      <c r="V37" s="146">
        <f t="shared" si="2"/>
        <v>89</v>
      </c>
      <c r="W37" s="139"/>
    </row>
    <row r="38" spans="18:23" x14ac:dyDescent="0.25">
      <c r="R38" s="145" t="s">
        <v>283</v>
      </c>
      <c r="S38" s="146">
        <f t="shared" si="1"/>
        <v>226</v>
      </c>
      <c r="T38" s="137">
        <v>33</v>
      </c>
      <c r="U38" s="146">
        <f t="shared" si="2"/>
        <v>23</v>
      </c>
      <c r="V38" s="146">
        <f t="shared" si="2"/>
        <v>96</v>
      </c>
      <c r="W38" s="139"/>
    </row>
    <row r="39" spans="18:23" x14ac:dyDescent="0.25">
      <c r="R39" s="145" t="s">
        <v>29</v>
      </c>
      <c r="S39" s="146">
        <f t="shared" si="1"/>
        <v>965</v>
      </c>
      <c r="T39" s="137">
        <v>118</v>
      </c>
      <c r="U39" s="146">
        <f t="shared" si="2"/>
        <v>129</v>
      </c>
      <c r="V39" s="146">
        <f t="shared" si="2"/>
        <v>331</v>
      </c>
      <c r="W39" s="139"/>
    </row>
    <row r="40" spans="18:23" x14ac:dyDescent="0.25">
      <c r="R40" s="145" t="s">
        <v>19</v>
      </c>
      <c r="S40" s="147">
        <f>SUM(S32:S39)</f>
        <v>8308</v>
      </c>
      <c r="T40" s="137">
        <f>SUM(T32:T39)</f>
        <v>1276</v>
      </c>
      <c r="U40" s="147">
        <f>SUM(U32:U39)</f>
        <v>983</v>
      </c>
      <c r="V40" s="147">
        <f>SUM(V32:V39)</f>
        <v>2758</v>
      </c>
      <c r="W40" s="139"/>
    </row>
    <row r="41" spans="18:23" x14ac:dyDescent="0.25">
      <c r="R41" s="139"/>
      <c r="S41" s="139"/>
      <c r="T41" s="139"/>
      <c r="U41" s="139"/>
      <c r="V41" s="139"/>
      <c r="W41" s="139"/>
    </row>
    <row r="42" spans="18:23" x14ac:dyDescent="0.25">
      <c r="R42" s="139"/>
      <c r="S42" s="139"/>
      <c r="T42" s="139"/>
      <c r="U42" s="139"/>
      <c r="V42" s="139"/>
      <c r="W42" s="139"/>
    </row>
    <row r="43" spans="18:23" x14ac:dyDescent="0.25">
      <c r="R43" s="139"/>
      <c r="S43" s="139"/>
      <c r="T43" s="139"/>
      <c r="U43" s="139"/>
      <c r="V43" s="139"/>
      <c r="W43" s="139"/>
    </row>
    <row r="44" spans="18:23" ht="40.5" x14ac:dyDescent="0.25">
      <c r="R44" s="143" t="s">
        <v>14</v>
      </c>
      <c r="S44" s="144" t="s">
        <v>3</v>
      </c>
      <c r="T44" s="144" t="s">
        <v>5</v>
      </c>
      <c r="U44" s="144" t="s">
        <v>7</v>
      </c>
      <c r="V44" s="144" t="s">
        <v>8</v>
      </c>
      <c r="W44" s="139"/>
    </row>
    <row r="45" spans="18:23" x14ac:dyDescent="0.25">
      <c r="R45" s="139"/>
      <c r="S45" s="148"/>
      <c r="T45" s="148"/>
      <c r="U45" s="148"/>
      <c r="V45" s="148"/>
      <c r="W45" s="139"/>
    </row>
    <row r="46" spans="18:23" x14ac:dyDescent="0.25">
      <c r="R46" s="145" t="s">
        <v>20</v>
      </c>
      <c r="S46" s="149">
        <f>1994/4946</f>
        <v>0.40315406389001213</v>
      </c>
      <c r="T46" s="149">
        <f>475/1276</f>
        <v>0.37225705329153608</v>
      </c>
      <c r="U46" s="149">
        <f>U32/U40</f>
        <v>0.55442522889114954</v>
      </c>
      <c r="V46" s="149">
        <f>V32/V40</f>
        <v>0.40319071791153011</v>
      </c>
      <c r="W46" s="139"/>
    </row>
    <row r="47" spans="18:23" x14ac:dyDescent="0.25">
      <c r="R47" s="145" t="s">
        <v>279</v>
      </c>
      <c r="S47" s="149">
        <f>989/4946</f>
        <v>0.19995956328346137</v>
      </c>
      <c r="T47" s="149">
        <f>320/1276</f>
        <v>0.2507836990595611</v>
      </c>
      <c r="U47" s="149">
        <f>U33/U40</f>
        <v>6.002034587995931E-2</v>
      </c>
      <c r="V47" s="149">
        <f>V33/V40</f>
        <v>0.18455402465554749</v>
      </c>
      <c r="W47" s="139"/>
    </row>
    <row r="48" spans="18:23" x14ac:dyDescent="0.25">
      <c r="R48" s="145" t="s">
        <v>35</v>
      </c>
      <c r="S48" s="149">
        <f>538/4946</f>
        <v>0.1087747674888799</v>
      </c>
      <c r="T48" s="149">
        <f>166/1276</f>
        <v>0.13009404388714735</v>
      </c>
      <c r="U48" s="149">
        <f>U34/U40</f>
        <v>0.14852492370295015</v>
      </c>
      <c r="V48" s="149">
        <f>V34/V40</f>
        <v>7.6142131979695438E-2</v>
      </c>
      <c r="W48" s="139"/>
    </row>
    <row r="49" spans="18:23" x14ac:dyDescent="0.25">
      <c r="R49" s="145" t="s">
        <v>280</v>
      </c>
      <c r="S49" s="149">
        <f>494/4946</f>
        <v>9.9878689850384145E-2</v>
      </c>
      <c r="T49" s="149">
        <f>105/1276</f>
        <v>8.2288401253918494E-2</v>
      </c>
      <c r="U49" s="149">
        <f>U35/U40</f>
        <v>2.7466937945066123E-2</v>
      </c>
      <c r="V49" s="149">
        <f>V35/V40</f>
        <v>0.13343002175489485</v>
      </c>
      <c r="W49" s="139"/>
    </row>
    <row r="50" spans="18:23" x14ac:dyDescent="0.25">
      <c r="R50" s="145" t="s">
        <v>281</v>
      </c>
      <c r="S50" s="149">
        <f>107/4946</f>
        <v>2.163364334816013E-2</v>
      </c>
      <c r="T50" s="149">
        <f>37/1276</f>
        <v>2.8996865203761754E-2</v>
      </c>
      <c r="U50" s="149">
        <f>U36/U40</f>
        <v>3.1536113936927769E-2</v>
      </c>
      <c r="V50" s="149">
        <f>V36/V40</f>
        <v>1.5591007976794779E-2</v>
      </c>
      <c r="W50" s="139"/>
    </row>
    <row r="51" spans="18:23" x14ac:dyDescent="0.25">
      <c r="R51" s="145" t="s">
        <v>282</v>
      </c>
      <c r="S51" s="149">
        <f>148/4946</f>
        <v>2.9923170238576626E-2</v>
      </c>
      <c r="T51" s="149">
        <f>22/1276</f>
        <v>1.7241379310344827E-2</v>
      </c>
      <c r="U51" s="149">
        <f>U37/U40</f>
        <v>2.3397761953204477E-2</v>
      </c>
      <c r="V51" s="149">
        <f>V37/V40</f>
        <v>3.2269760696156634E-2</v>
      </c>
      <c r="W51" s="139"/>
    </row>
    <row r="52" spans="18:23" x14ac:dyDescent="0.25">
      <c r="R52" s="145" t="s">
        <v>283</v>
      </c>
      <c r="S52" s="149">
        <f>144/4946</f>
        <v>2.9114435907804288E-2</v>
      </c>
      <c r="T52" s="149">
        <f>33/1276</f>
        <v>2.5862068965517241E-2</v>
      </c>
      <c r="U52" s="149">
        <f>U38/U40</f>
        <v>2.3397761953204477E-2</v>
      </c>
      <c r="V52" s="149">
        <f>V38/V40</f>
        <v>3.4807831762146482E-2</v>
      </c>
      <c r="W52" s="139"/>
    </row>
    <row r="53" spans="18:23" x14ac:dyDescent="0.25">
      <c r="R53" s="145" t="s">
        <v>29</v>
      </c>
      <c r="S53" s="149">
        <f>532/4946</f>
        <v>0.10756166599272139</v>
      </c>
      <c r="T53" s="149">
        <f>118/1276</f>
        <v>9.2476489028213163E-2</v>
      </c>
      <c r="U53" s="149">
        <f>U39/U40</f>
        <v>0.13123092573753814</v>
      </c>
      <c r="V53" s="149">
        <f>V39/V40</f>
        <v>0.12001450326323423</v>
      </c>
      <c r="W53" s="139"/>
    </row>
    <row r="54" spans="18:23" x14ac:dyDescent="0.25">
      <c r="R54" s="145"/>
      <c r="S54" s="139"/>
      <c r="T54" s="139"/>
      <c r="U54" s="139"/>
      <c r="V54" s="139"/>
      <c r="W54" s="139"/>
    </row>
    <row r="55" spans="18:23" x14ac:dyDescent="0.25">
      <c r="R55" s="139"/>
      <c r="S55" s="139"/>
      <c r="T55" s="139"/>
      <c r="U55" s="139"/>
      <c r="V55" s="139"/>
      <c r="W55" s="139"/>
    </row>
    <row r="56" spans="18:23" x14ac:dyDescent="0.25">
      <c r="R56" s="139"/>
      <c r="S56" s="139"/>
      <c r="T56" s="139"/>
      <c r="U56" s="139"/>
      <c r="V56" s="139"/>
      <c r="W56" s="139"/>
    </row>
  </sheetData>
  <mergeCells count="12">
    <mergeCell ref="AA2:AB3"/>
    <mergeCell ref="B2:G2"/>
    <mergeCell ref="I2:O2"/>
    <mergeCell ref="I19:O19"/>
    <mergeCell ref="R28:Y28"/>
    <mergeCell ref="R2:Y2"/>
    <mergeCell ref="R3:R5"/>
    <mergeCell ref="S3:Y3"/>
    <mergeCell ref="S4:S5"/>
    <mergeCell ref="T4:X4"/>
    <mergeCell ref="Y4:Y5"/>
    <mergeCell ref="B19:G19"/>
  </mergeCells>
  <hyperlinks>
    <hyperlink ref="AA2:AB3" location="'Table of Contents'!A1" display="Go to Table of Contents" xr:uid="{00000000-0004-0000-0300-000000000000}"/>
  </hyperlink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K31"/>
  <sheetViews>
    <sheetView showGridLines="0" workbookViewId="0">
      <selection activeCell="B2" sqref="B2:H2"/>
    </sheetView>
  </sheetViews>
  <sheetFormatPr defaultRowHeight="15" x14ac:dyDescent="0.25"/>
  <cols>
    <col min="1" max="1" width="1.85546875" customWidth="1"/>
    <col min="2" max="2" width="14.85546875" style="15" customWidth="1"/>
    <col min="3" max="3" width="44.28515625" style="15" customWidth="1"/>
    <col min="4" max="4" width="10.7109375" style="15" customWidth="1"/>
    <col min="5" max="5" width="12.5703125" style="15" customWidth="1"/>
    <col min="6" max="7" width="11.140625" style="15" customWidth="1"/>
    <col min="8" max="8" width="11.7109375" style="15" customWidth="1"/>
    <col min="9" max="9" width="2.7109375" customWidth="1"/>
    <col min="10" max="11" width="6.7109375" customWidth="1"/>
  </cols>
  <sheetData>
    <row r="1" spans="2:11" ht="12" customHeight="1" x14ac:dyDescent="0.25"/>
    <row r="2" spans="2:11" ht="15.75" x14ac:dyDescent="0.25">
      <c r="B2" s="444" t="s">
        <v>1038</v>
      </c>
      <c r="C2" s="444"/>
      <c r="D2" s="444"/>
      <c r="E2" s="444"/>
      <c r="F2" s="444"/>
      <c r="G2" s="444"/>
      <c r="H2" s="444"/>
      <c r="J2" s="411" t="s">
        <v>315</v>
      </c>
      <c r="K2" s="411"/>
    </row>
    <row r="3" spans="2:11" x14ac:dyDescent="0.25">
      <c r="B3" s="33"/>
      <c r="C3" s="33"/>
      <c r="D3" s="33"/>
      <c r="E3" s="33"/>
      <c r="F3" s="33"/>
      <c r="G3" s="33"/>
      <c r="H3" s="33"/>
      <c r="J3" s="411"/>
      <c r="K3" s="411"/>
    </row>
    <row r="4" spans="2:11" x14ac:dyDescent="0.25">
      <c r="B4" s="422" t="s">
        <v>45</v>
      </c>
      <c r="C4" s="422" t="s">
        <v>46</v>
      </c>
      <c r="D4" s="423" t="s">
        <v>47</v>
      </c>
      <c r="E4" s="424"/>
      <c r="F4" s="424"/>
      <c r="G4" s="424"/>
      <c r="H4" s="425"/>
      <c r="J4" s="411"/>
      <c r="K4" s="411"/>
    </row>
    <row r="5" spans="2:11" x14ac:dyDescent="0.25">
      <c r="B5" s="422"/>
      <c r="C5" s="422"/>
      <c r="D5" s="230" t="s">
        <v>243</v>
      </c>
      <c r="E5" s="230" t="s">
        <v>244</v>
      </c>
      <c r="F5" s="230" t="s">
        <v>380</v>
      </c>
      <c r="G5" s="230" t="s">
        <v>392</v>
      </c>
      <c r="H5" s="230" t="s">
        <v>19</v>
      </c>
    </row>
    <row r="6" spans="2:11" x14ac:dyDescent="0.25">
      <c r="B6" s="442" t="s">
        <v>48</v>
      </c>
      <c r="C6" s="38" t="s">
        <v>49</v>
      </c>
      <c r="D6" s="34">
        <v>402</v>
      </c>
      <c r="E6" s="34">
        <v>863</v>
      </c>
      <c r="F6" s="34">
        <v>11</v>
      </c>
      <c r="G6" s="34">
        <v>0</v>
      </c>
      <c r="H6" s="34">
        <v>1276</v>
      </c>
    </row>
    <row r="7" spans="2:11" ht="15.75" customHeight="1" x14ac:dyDescent="0.25">
      <c r="B7" s="443"/>
      <c r="C7" s="38" t="s">
        <v>50</v>
      </c>
      <c r="D7" s="34">
        <v>343</v>
      </c>
      <c r="E7" s="34">
        <v>803</v>
      </c>
      <c r="F7" s="34">
        <v>8</v>
      </c>
      <c r="G7" s="34">
        <v>0</v>
      </c>
      <c r="H7" s="34">
        <v>1154</v>
      </c>
    </row>
    <row r="8" spans="2:11" ht="14.25" customHeight="1" x14ac:dyDescent="0.25">
      <c r="B8" s="443"/>
      <c r="C8" s="38" t="s">
        <v>51</v>
      </c>
      <c r="D8" s="34">
        <v>725</v>
      </c>
      <c r="E8" s="34">
        <v>383</v>
      </c>
      <c r="F8" s="34">
        <v>82</v>
      </c>
      <c r="G8" s="34">
        <v>4</v>
      </c>
      <c r="H8" s="34">
        <v>1194</v>
      </c>
    </row>
    <row r="9" spans="2:11" ht="12.75" customHeight="1" x14ac:dyDescent="0.25">
      <c r="B9" s="443"/>
      <c r="C9" s="38" t="s">
        <v>52</v>
      </c>
      <c r="D9" s="34">
        <v>1290</v>
      </c>
      <c r="E9" s="34">
        <v>1172</v>
      </c>
      <c r="F9" s="34">
        <v>296</v>
      </c>
      <c r="G9" s="34">
        <v>0</v>
      </c>
      <c r="H9" s="34">
        <v>2758</v>
      </c>
    </row>
    <row r="10" spans="2:11" x14ac:dyDescent="0.25">
      <c r="B10" s="443"/>
      <c r="C10" s="38" t="s">
        <v>53</v>
      </c>
      <c r="D10" s="34">
        <v>1133</v>
      </c>
      <c r="E10" s="34">
        <v>678</v>
      </c>
      <c r="F10" s="34">
        <v>114</v>
      </c>
      <c r="G10" s="34">
        <v>1</v>
      </c>
      <c r="H10" s="34">
        <v>1926</v>
      </c>
    </row>
    <row r="11" spans="2:11" x14ac:dyDescent="0.25">
      <c r="B11" s="445"/>
      <c r="C11" s="208" t="s">
        <v>12</v>
      </c>
      <c r="D11" s="315">
        <v>3893</v>
      </c>
      <c r="E11" s="315">
        <v>3899</v>
      </c>
      <c r="F11" s="315">
        <v>511</v>
      </c>
      <c r="G11" s="315">
        <v>5</v>
      </c>
      <c r="H11" s="315">
        <v>8308</v>
      </c>
    </row>
    <row r="12" spans="2:11" ht="14.25" customHeight="1" x14ac:dyDescent="0.25">
      <c r="B12" s="442" t="s">
        <v>54</v>
      </c>
      <c r="C12" s="209" t="s">
        <v>363</v>
      </c>
      <c r="D12" s="34">
        <v>187</v>
      </c>
      <c r="E12" s="34">
        <v>128</v>
      </c>
      <c r="F12" s="34">
        <v>144.9</v>
      </c>
      <c r="G12" s="34">
        <v>134.9</v>
      </c>
      <c r="H12" s="34">
        <v>170.1</v>
      </c>
    </row>
    <row r="13" spans="2:11" x14ac:dyDescent="0.25">
      <c r="B13" s="443"/>
      <c r="C13" s="210" t="s">
        <v>364</v>
      </c>
      <c r="D13" s="34">
        <v>33.200000000000003</v>
      </c>
      <c r="E13" s="34">
        <v>25.2</v>
      </c>
      <c r="F13" s="34">
        <v>18.100000000000001</v>
      </c>
      <c r="G13" s="34">
        <v>41.4</v>
      </c>
      <c r="H13" s="34">
        <v>32.799999999999997</v>
      </c>
    </row>
    <row r="14" spans="2:11" ht="17.25" customHeight="1" x14ac:dyDescent="0.25">
      <c r="B14" s="445"/>
      <c r="C14" s="211" t="s">
        <v>55</v>
      </c>
      <c r="D14" s="34">
        <v>723</v>
      </c>
      <c r="E14" s="34">
        <v>724</v>
      </c>
      <c r="F14" s="34">
        <v>577</v>
      </c>
      <c r="G14" s="34">
        <v>677</v>
      </c>
      <c r="H14" s="34">
        <v>713</v>
      </c>
    </row>
    <row r="15" spans="2:11" ht="16.5" customHeight="1" x14ac:dyDescent="0.25">
      <c r="B15" s="442" t="s">
        <v>56</v>
      </c>
      <c r="C15" s="38" t="s">
        <v>57</v>
      </c>
      <c r="D15" s="106">
        <v>5.3</v>
      </c>
      <c r="E15" s="106">
        <v>8.1999999999999993</v>
      </c>
      <c r="F15" s="106">
        <v>8.1</v>
      </c>
      <c r="G15" s="106" t="s">
        <v>354</v>
      </c>
      <c r="H15" s="106">
        <v>6</v>
      </c>
      <c r="I15" s="103"/>
    </row>
    <row r="16" spans="2:11" x14ac:dyDescent="0.25">
      <c r="B16" s="443"/>
      <c r="C16" s="211" t="s">
        <v>488</v>
      </c>
      <c r="D16" s="108">
        <v>518</v>
      </c>
      <c r="E16" s="108">
        <v>511</v>
      </c>
      <c r="F16" s="108">
        <v>455</v>
      </c>
      <c r="G16" s="108" t="s">
        <v>354</v>
      </c>
      <c r="H16" s="108">
        <v>508</v>
      </c>
      <c r="I16" s="107"/>
    </row>
    <row r="17" spans="2:8" x14ac:dyDescent="0.25">
      <c r="B17" s="191"/>
    </row>
    <row r="18" spans="2:8" x14ac:dyDescent="0.25">
      <c r="B18" s="135"/>
      <c r="C18" s="152" t="s">
        <v>46</v>
      </c>
      <c r="D18" s="152" t="s">
        <v>76</v>
      </c>
      <c r="E18" s="152" t="s">
        <v>74</v>
      </c>
      <c r="F18" s="152" t="s">
        <v>75</v>
      </c>
      <c r="G18" s="260"/>
      <c r="H18" s="135"/>
    </row>
    <row r="19" spans="2:8" x14ac:dyDescent="0.25">
      <c r="B19" s="135"/>
      <c r="C19" s="153" t="s">
        <v>298</v>
      </c>
      <c r="D19" s="142">
        <f>F6</f>
        <v>11</v>
      </c>
      <c r="E19" s="142">
        <f>D6</f>
        <v>402</v>
      </c>
      <c r="F19" s="142">
        <f>E6</f>
        <v>863</v>
      </c>
      <c r="G19" s="142"/>
      <c r="H19" s="135"/>
    </row>
    <row r="20" spans="2:8" x14ac:dyDescent="0.25">
      <c r="B20" s="135"/>
      <c r="C20" s="153" t="s">
        <v>299</v>
      </c>
      <c r="D20" s="142">
        <f>F7</f>
        <v>8</v>
      </c>
      <c r="E20" s="142">
        <f t="shared" ref="E20:F22" si="0">D7</f>
        <v>343</v>
      </c>
      <c r="F20" s="142">
        <f t="shared" si="0"/>
        <v>803</v>
      </c>
      <c r="G20" s="142"/>
      <c r="H20" s="135"/>
    </row>
    <row r="21" spans="2:8" x14ac:dyDescent="0.25">
      <c r="B21" s="135"/>
      <c r="C21" s="153" t="s">
        <v>300</v>
      </c>
      <c r="D21" s="142">
        <f>F8</f>
        <v>82</v>
      </c>
      <c r="E21" s="142">
        <f t="shared" si="0"/>
        <v>725</v>
      </c>
      <c r="F21" s="142">
        <f t="shared" si="0"/>
        <v>383</v>
      </c>
      <c r="G21" s="142"/>
      <c r="H21" s="135"/>
    </row>
    <row r="22" spans="2:8" x14ac:dyDescent="0.25">
      <c r="B22" s="135"/>
      <c r="C22" s="153" t="s">
        <v>8</v>
      </c>
      <c r="D22" s="142">
        <f>F9</f>
        <v>296</v>
      </c>
      <c r="E22" s="142">
        <f t="shared" si="0"/>
        <v>1290</v>
      </c>
      <c r="F22" s="142">
        <f t="shared" si="0"/>
        <v>1172</v>
      </c>
      <c r="G22" s="142"/>
      <c r="H22" s="135"/>
    </row>
    <row r="23" spans="2:8" x14ac:dyDescent="0.25">
      <c r="B23" s="135"/>
      <c r="C23" s="138" t="s">
        <v>19</v>
      </c>
      <c r="D23" s="138">
        <f>SUM(D19:D22)</f>
        <v>397</v>
      </c>
      <c r="E23" s="138">
        <f>SUM(E19:E22)</f>
        <v>2760</v>
      </c>
      <c r="F23" s="138">
        <f>SUM(F19:F22)</f>
        <v>3221</v>
      </c>
      <c r="G23" s="138"/>
      <c r="H23" s="135"/>
    </row>
    <row r="24" spans="2:8" x14ac:dyDescent="0.25">
      <c r="B24" s="135"/>
      <c r="C24" s="135"/>
      <c r="D24" s="135"/>
      <c r="E24" s="135"/>
      <c r="F24" s="135"/>
      <c r="G24" s="135"/>
      <c r="H24" s="135"/>
    </row>
    <row r="25" spans="2:8" x14ac:dyDescent="0.25">
      <c r="B25" s="135"/>
      <c r="C25" s="135"/>
      <c r="D25" s="135"/>
      <c r="E25" s="135"/>
      <c r="F25" s="135"/>
      <c r="G25" s="135"/>
      <c r="H25" s="135"/>
    </row>
    <row r="26" spans="2:8" x14ac:dyDescent="0.25">
      <c r="B26" s="135"/>
      <c r="C26" s="152" t="s">
        <v>46</v>
      </c>
      <c r="D26" s="152" t="s">
        <v>76</v>
      </c>
      <c r="E26" s="152" t="s">
        <v>74</v>
      </c>
      <c r="F26" s="152" t="s">
        <v>75</v>
      </c>
      <c r="G26" s="260"/>
      <c r="H26" s="135"/>
    </row>
    <row r="27" spans="2:8" x14ac:dyDescent="0.25">
      <c r="B27" s="135"/>
      <c r="C27" s="153" t="s">
        <v>298</v>
      </c>
      <c r="D27" s="154">
        <f>D19/D23</f>
        <v>2.7707808564231738E-2</v>
      </c>
      <c r="E27" s="155">
        <f>E19/E23</f>
        <v>0.14565217391304347</v>
      </c>
      <c r="F27" s="154">
        <f>F19/F23</f>
        <v>0.26792921452964918</v>
      </c>
      <c r="G27" s="154"/>
      <c r="H27" s="135"/>
    </row>
    <row r="28" spans="2:8" x14ac:dyDescent="0.25">
      <c r="B28" s="135"/>
      <c r="C28" s="153" t="s">
        <v>299</v>
      </c>
      <c r="D28" s="154">
        <f>D20/D23</f>
        <v>2.0151133501259445E-2</v>
      </c>
      <c r="E28" s="155">
        <f>E20/E23</f>
        <v>0.12427536231884058</v>
      </c>
      <c r="F28" s="154">
        <f>F20/F23</f>
        <v>0.24930145917416952</v>
      </c>
      <c r="G28" s="154"/>
      <c r="H28" s="135"/>
    </row>
    <row r="29" spans="2:8" x14ac:dyDescent="0.25">
      <c r="B29" s="135"/>
      <c r="C29" s="153" t="s">
        <v>300</v>
      </c>
      <c r="D29" s="154">
        <f>D21/D23</f>
        <v>0.20654911838790932</v>
      </c>
      <c r="E29" s="155">
        <f>E21/E23</f>
        <v>0.26268115942028986</v>
      </c>
      <c r="F29" s="154">
        <f>F21/F23</f>
        <v>0.11890717168581186</v>
      </c>
      <c r="G29" s="154"/>
      <c r="H29" s="135"/>
    </row>
    <row r="30" spans="2:8" x14ac:dyDescent="0.25">
      <c r="B30" s="135"/>
      <c r="C30" s="153" t="s">
        <v>8</v>
      </c>
      <c r="D30" s="154">
        <f>D22/D23</f>
        <v>0.74559193954659952</v>
      </c>
      <c r="E30" s="155">
        <f>E22/E23</f>
        <v>0.46739130434782611</v>
      </c>
      <c r="F30" s="154">
        <f>F22/F23</f>
        <v>0.36386215461036947</v>
      </c>
      <c r="G30" s="154"/>
      <c r="H30" s="135"/>
    </row>
    <row r="31" spans="2:8" x14ac:dyDescent="0.25">
      <c r="B31" s="135"/>
      <c r="C31" s="138"/>
      <c r="D31" s="138"/>
      <c r="E31" s="138"/>
      <c r="F31" s="138"/>
      <c r="G31" s="138"/>
      <c r="H31" s="135"/>
    </row>
  </sheetData>
  <mergeCells count="8">
    <mergeCell ref="J2:K4"/>
    <mergeCell ref="B15:B16"/>
    <mergeCell ref="B2:H2"/>
    <mergeCell ref="B4:B5"/>
    <mergeCell ref="C4:C5"/>
    <mergeCell ref="D4:H4"/>
    <mergeCell ref="B6:B11"/>
    <mergeCell ref="B12:B14"/>
  </mergeCells>
  <hyperlinks>
    <hyperlink ref="J2:K4" location="'Table of Contents'!A1" display="Go to Table of Contents" xr:uid="{00000000-0004-0000-0500-000000000000}"/>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5E644F-1821-4A6A-8C3B-19CF2FAD50BD}">
  <dimension ref="B2:S15"/>
  <sheetViews>
    <sheetView showGridLines="0" workbookViewId="0">
      <selection activeCell="O21" sqref="O21"/>
    </sheetView>
  </sheetViews>
  <sheetFormatPr defaultRowHeight="15" x14ac:dyDescent="0.25"/>
  <cols>
    <col min="1" max="1" width="2.140625" customWidth="1"/>
    <col min="10" max="10" width="23.140625" customWidth="1"/>
    <col min="11" max="11" width="1.85546875" customWidth="1"/>
    <col min="12" max="12" width="3.28515625" style="43" customWidth="1"/>
    <col min="13" max="13" width="6.85546875" customWidth="1"/>
    <col min="14" max="14" width="17.140625" customWidth="1"/>
    <col min="15" max="15" width="15.28515625" style="15" customWidth="1"/>
    <col min="16" max="16" width="15.140625" customWidth="1"/>
    <col min="17" max="17" width="13.28515625" customWidth="1"/>
    <col min="18" max="19" width="6.5703125" customWidth="1"/>
  </cols>
  <sheetData>
    <row r="2" spans="2:19" ht="15.75" customHeight="1" x14ac:dyDescent="0.25">
      <c r="B2" s="428"/>
      <c r="C2" s="428"/>
      <c r="D2" s="428"/>
      <c r="E2" s="428"/>
      <c r="F2" s="428"/>
      <c r="G2" s="428"/>
      <c r="H2" s="428"/>
      <c r="I2" s="428"/>
      <c r="J2" s="428"/>
      <c r="N2" s="447" t="s">
        <v>1068</v>
      </c>
      <c r="O2" s="447"/>
      <c r="P2" s="447"/>
      <c r="Q2" s="447"/>
      <c r="R2" s="446" t="s">
        <v>315</v>
      </c>
      <c r="S2" s="446"/>
    </row>
    <row r="3" spans="2:19" x14ac:dyDescent="0.25">
      <c r="N3" s="22"/>
      <c r="O3" s="19"/>
      <c r="P3" s="2"/>
      <c r="R3" s="446"/>
      <c r="S3" s="446"/>
    </row>
    <row r="4" spans="2:19" x14ac:dyDescent="0.25">
      <c r="N4" s="30" t="s">
        <v>122</v>
      </c>
      <c r="O4" s="30" t="s">
        <v>432</v>
      </c>
      <c r="P4" s="30" t="s">
        <v>433</v>
      </c>
      <c r="Q4" s="30" t="s">
        <v>434</v>
      </c>
    </row>
    <row r="5" spans="2:19" x14ac:dyDescent="0.25">
      <c r="N5" s="78" t="s">
        <v>449</v>
      </c>
      <c r="O5" s="34">
        <v>18</v>
      </c>
      <c r="P5" s="34">
        <v>91</v>
      </c>
      <c r="Q5" s="205">
        <v>0.19780219780219779</v>
      </c>
      <c r="R5" s="343"/>
    </row>
    <row r="6" spans="2:19" x14ac:dyDescent="0.25">
      <c r="N6" s="78" t="s">
        <v>450</v>
      </c>
      <c r="O6" s="34">
        <v>75</v>
      </c>
      <c r="P6" s="34">
        <v>305</v>
      </c>
      <c r="Q6" s="205">
        <v>0.24590163934426229</v>
      </c>
      <c r="R6" s="343"/>
    </row>
    <row r="7" spans="2:19" x14ac:dyDescent="0.25">
      <c r="N7" s="78" t="s">
        <v>451</v>
      </c>
      <c r="O7" s="34">
        <v>132</v>
      </c>
      <c r="P7" s="34">
        <v>537</v>
      </c>
      <c r="Q7" s="205">
        <v>0.24581005586592178</v>
      </c>
      <c r="R7" s="343"/>
    </row>
    <row r="8" spans="2:19" x14ac:dyDescent="0.25">
      <c r="N8" s="78" t="s">
        <v>452</v>
      </c>
      <c r="O8" s="34">
        <v>119</v>
      </c>
      <c r="P8" s="34">
        <v>349</v>
      </c>
      <c r="Q8" s="205">
        <v>0.34097421203438394</v>
      </c>
      <c r="R8" s="343"/>
    </row>
    <row r="9" spans="2:19" x14ac:dyDescent="0.25">
      <c r="N9" s="78" t="s">
        <v>453</v>
      </c>
      <c r="O9" s="34">
        <v>142</v>
      </c>
      <c r="P9" s="34">
        <v>340</v>
      </c>
      <c r="Q9" s="205">
        <v>0.41764705882352943</v>
      </c>
      <c r="R9" s="343"/>
    </row>
    <row r="10" spans="2:19" x14ac:dyDescent="0.25">
      <c r="N10" s="78" t="s">
        <v>454</v>
      </c>
      <c r="O10" s="34">
        <v>186</v>
      </c>
      <c r="P10" s="34">
        <v>406</v>
      </c>
      <c r="Q10" s="205">
        <v>0.45812807881773399</v>
      </c>
      <c r="R10" s="343"/>
    </row>
    <row r="11" spans="2:19" x14ac:dyDescent="0.25">
      <c r="N11" s="78" t="s">
        <v>455</v>
      </c>
      <c r="O11" s="34">
        <v>263</v>
      </c>
      <c r="P11" s="34">
        <v>444</v>
      </c>
      <c r="Q11" s="205">
        <v>0.59234234234234229</v>
      </c>
      <c r="R11" s="343"/>
    </row>
    <row r="12" spans="2:19" x14ac:dyDescent="0.25">
      <c r="N12" s="78" t="s">
        <v>441</v>
      </c>
      <c r="O12" s="34">
        <v>71</v>
      </c>
      <c r="P12" s="34">
        <v>79</v>
      </c>
      <c r="Q12" s="205">
        <v>0.89873417721518989</v>
      </c>
      <c r="R12" s="343"/>
    </row>
    <row r="13" spans="2:19" x14ac:dyDescent="0.25">
      <c r="N13" s="78" t="s">
        <v>466</v>
      </c>
      <c r="O13" s="19">
        <v>58</v>
      </c>
      <c r="P13" s="2">
        <v>86</v>
      </c>
      <c r="Q13" s="316">
        <v>0.67441860465116277</v>
      </c>
      <c r="R13" s="343"/>
    </row>
    <row r="14" spans="2:19" x14ac:dyDescent="0.25">
      <c r="N14" s="78" t="s">
        <v>489</v>
      </c>
      <c r="O14" s="19">
        <v>60</v>
      </c>
      <c r="P14" s="2">
        <v>84</v>
      </c>
      <c r="Q14" s="316">
        <v>0.7142857142857143</v>
      </c>
      <c r="R14" s="343"/>
    </row>
    <row r="15" spans="2:19" x14ac:dyDescent="0.25">
      <c r="N15" s="1" t="s">
        <v>559</v>
      </c>
      <c r="O15" s="15">
        <v>70</v>
      </c>
      <c r="P15">
        <v>37</v>
      </c>
      <c r="Q15" s="89">
        <v>1.8918918918918919</v>
      </c>
    </row>
  </sheetData>
  <mergeCells count="3">
    <mergeCell ref="B2:J2"/>
    <mergeCell ref="R2:S3"/>
    <mergeCell ref="N2:Q2"/>
  </mergeCells>
  <hyperlinks>
    <hyperlink ref="R2:S3" location="'Table of Contents'!A1" display="Go To Table Of Contents" xr:uid="{66045C08-2CC8-4E81-90D4-E194752A9D12}"/>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I46"/>
  <sheetViews>
    <sheetView showGridLines="0" zoomScaleNormal="100" workbookViewId="0">
      <selection activeCell="B2" sqref="B2:F2"/>
    </sheetView>
  </sheetViews>
  <sheetFormatPr defaultRowHeight="15" x14ac:dyDescent="0.25"/>
  <cols>
    <col min="1" max="1" width="1.85546875" customWidth="1"/>
    <col min="2" max="2" width="21.42578125" style="15" customWidth="1"/>
    <col min="3" max="3" width="15.42578125" customWidth="1"/>
    <col min="4" max="4" width="14.7109375" customWidth="1"/>
    <col min="5" max="5" width="13.5703125" customWidth="1"/>
    <col min="6" max="6" width="12.42578125" customWidth="1"/>
    <col min="8" max="9" width="6.7109375" customWidth="1"/>
  </cols>
  <sheetData>
    <row r="2" spans="2:9" ht="15.75" customHeight="1" x14ac:dyDescent="0.25">
      <c r="B2" s="450" t="s">
        <v>1039</v>
      </c>
      <c r="C2" s="450"/>
      <c r="D2" s="450"/>
      <c r="E2" s="450"/>
      <c r="F2" s="450"/>
      <c r="H2" s="411" t="s">
        <v>315</v>
      </c>
      <c r="I2" s="411"/>
    </row>
    <row r="3" spans="2:9" ht="9" customHeight="1" x14ac:dyDescent="0.25">
      <c r="B3" s="33"/>
      <c r="C3" s="1"/>
      <c r="D3" s="1"/>
      <c r="E3" s="1"/>
      <c r="F3" s="1"/>
      <c r="H3" s="411"/>
      <c r="I3" s="411"/>
    </row>
    <row r="4" spans="2:9" ht="15" customHeight="1" x14ac:dyDescent="0.25">
      <c r="B4" s="422" t="s">
        <v>1</v>
      </c>
      <c r="C4" s="423" t="s">
        <v>41</v>
      </c>
      <c r="D4" s="424"/>
      <c r="E4" s="424"/>
      <c r="F4" s="425"/>
      <c r="H4" s="411"/>
      <c r="I4" s="411"/>
    </row>
    <row r="5" spans="2:9" x14ac:dyDescent="0.25">
      <c r="B5" s="422"/>
      <c r="C5" s="230" t="s">
        <v>243</v>
      </c>
      <c r="D5" s="230" t="s">
        <v>244</v>
      </c>
      <c r="E5" s="230" t="s">
        <v>380</v>
      </c>
      <c r="F5" s="230" t="s">
        <v>19</v>
      </c>
    </row>
    <row r="6" spans="2:9" x14ac:dyDescent="0.25">
      <c r="B6" s="14" t="s">
        <v>9</v>
      </c>
      <c r="C6" s="34">
        <v>8</v>
      </c>
      <c r="D6" s="34">
        <v>7</v>
      </c>
      <c r="E6" s="34">
        <v>22</v>
      </c>
      <c r="F6" s="34">
        <v>37</v>
      </c>
    </row>
    <row r="7" spans="2:9" x14ac:dyDescent="0.25">
      <c r="B7" s="14" t="s">
        <v>10</v>
      </c>
      <c r="C7" s="34">
        <v>286</v>
      </c>
      <c r="D7" s="34">
        <v>310</v>
      </c>
      <c r="E7" s="34">
        <v>111</v>
      </c>
      <c r="F7" s="34">
        <v>707</v>
      </c>
    </row>
    <row r="8" spans="2:9" x14ac:dyDescent="0.25">
      <c r="B8" s="14" t="s">
        <v>11</v>
      </c>
      <c r="C8" s="34">
        <v>517</v>
      </c>
      <c r="D8" s="34">
        <v>569</v>
      </c>
      <c r="E8" s="34">
        <v>71</v>
      </c>
      <c r="F8" s="34">
        <v>1157</v>
      </c>
    </row>
    <row r="9" spans="2:9" x14ac:dyDescent="0.25">
      <c r="B9" s="2" t="s">
        <v>231</v>
      </c>
      <c r="C9" s="34">
        <v>883</v>
      </c>
      <c r="D9" s="34">
        <v>1056</v>
      </c>
      <c r="E9" s="34">
        <v>51</v>
      </c>
      <c r="F9" s="34">
        <v>1990</v>
      </c>
      <c r="G9" t="s">
        <v>275</v>
      </c>
    </row>
    <row r="10" spans="2:9" x14ac:dyDescent="0.25">
      <c r="B10" s="14" t="s">
        <v>277</v>
      </c>
      <c r="C10" s="34">
        <v>197</v>
      </c>
      <c r="D10" s="34">
        <v>317</v>
      </c>
      <c r="E10" s="34">
        <v>22</v>
      </c>
      <c r="F10" s="34">
        <v>536</v>
      </c>
    </row>
    <row r="11" spans="2:9" x14ac:dyDescent="0.25">
      <c r="B11" s="14" t="s">
        <v>343</v>
      </c>
      <c r="C11" s="34">
        <v>371</v>
      </c>
      <c r="D11" s="34">
        <v>474</v>
      </c>
      <c r="E11" s="34">
        <v>43</v>
      </c>
      <c r="F11" s="34">
        <v>888</v>
      </c>
    </row>
    <row r="12" spans="2:9" x14ac:dyDescent="0.25">
      <c r="B12" s="14" t="s">
        <v>391</v>
      </c>
      <c r="C12" s="34">
        <v>654</v>
      </c>
      <c r="D12" s="34">
        <v>538</v>
      </c>
      <c r="E12" s="34">
        <v>70</v>
      </c>
      <c r="F12" s="34">
        <v>1262</v>
      </c>
    </row>
    <row r="13" spans="2:9" x14ac:dyDescent="0.25">
      <c r="B13" s="14" t="s">
        <v>425</v>
      </c>
      <c r="C13" s="34">
        <v>535</v>
      </c>
      <c r="D13" s="34">
        <v>403</v>
      </c>
      <c r="E13" s="34">
        <v>66</v>
      </c>
      <c r="F13" s="34">
        <v>1003</v>
      </c>
    </row>
    <row r="14" spans="2:9" x14ac:dyDescent="0.25">
      <c r="B14" s="26" t="s">
        <v>440</v>
      </c>
      <c r="C14" s="34">
        <v>151</v>
      </c>
      <c r="D14" s="34">
        <v>79</v>
      </c>
      <c r="E14" s="34">
        <v>11</v>
      </c>
      <c r="F14" s="34">
        <v>241</v>
      </c>
    </row>
    <row r="15" spans="2:9" x14ac:dyDescent="0.25">
      <c r="B15" s="26" t="s">
        <v>466</v>
      </c>
      <c r="C15" s="34">
        <v>125</v>
      </c>
      <c r="D15" s="34">
        <v>70</v>
      </c>
      <c r="E15" s="34">
        <v>16</v>
      </c>
      <c r="F15" s="34">
        <v>211</v>
      </c>
    </row>
    <row r="16" spans="2:9" x14ac:dyDescent="0.25">
      <c r="B16" s="19" t="s">
        <v>489</v>
      </c>
      <c r="C16" s="34">
        <v>87</v>
      </c>
      <c r="D16" s="34">
        <v>40</v>
      </c>
      <c r="E16" s="34">
        <v>18</v>
      </c>
      <c r="F16" s="34">
        <v>145</v>
      </c>
    </row>
    <row r="17" spans="2:8" x14ac:dyDescent="0.25">
      <c r="B17" s="19" t="s">
        <v>558</v>
      </c>
      <c r="C17" s="34">
        <v>79</v>
      </c>
      <c r="D17" s="34">
        <v>37</v>
      </c>
      <c r="E17" s="34">
        <v>10</v>
      </c>
      <c r="F17" s="34">
        <v>126</v>
      </c>
    </row>
    <row r="18" spans="2:8" x14ac:dyDescent="0.25">
      <c r="B18" s="239" t="s">
        <v>19</v>
      </c>
      <c r="C18" s="76">
        <v>3893</v>
      </c>
      <c r="D18" s="76">
        <v>3899</v>
      </c>
      <c r="E18" s="76">
        <v>511</v>
      </c>
      <c r="F18" s="76">
        <v>8303</v>
      </c>
    </row>
    <row r="19" spans="2:8" ht="27.6" customHeight="1" x14ac:dyDescent="0.25">
      <c r="B19" s="449" t="s">
        <v>362</v>
      </c>
      <c r="C19" s="449"/>
      <c r="D19" s="449"/>
      <c r="E19" s="449"/>
      <c r="F19" s="449"/>
    </row>
    <row r="21" spans="2:8" ht="30.6" customHeight="1" x14ac:dyDescent="0.25">
      <c r="B21" s="139"/>
      <c r="C21" s="140"/>
      <c r="D21" s="140"/>
      <c r="E21" s="140"/>
      <c r="F21" s="140"/>
      <c r="G21" s="140"/>
      <c r="H21" s="140"/>
    </row>
    <row r="22" spans="2:8" x14ac:dyDescent="0.25">
      <c r="B22" s="139"/>
      <c r="C22" s="137"/>
      <c r="D22" s="448" t="s">
        <v>41</v>
      </c>
      <c r="E22" s="448"/>
      <c r="F22" s="448"/>
      <c r="G22" s="140"/>
      <c r="H22" s="140"/>
    </row>
    <row r="23" spans="2:8" ht="27" x14ac:dyDescent="0.25">
      <c r="B23" s="139"/>
      <c r="C23" s="150"/>
      <c r="D23" s="148" t="s">
        <v>42</v>
      </c>
      <c r="E23" s="148" t="s">
        <v>43</v>
      </c>
      <c r="F23" s="148" t="s">
        <v>44</v>
      </c>
      <c r="G23" s="148" t="s">
        <v>19</v>
      </c>
      <c r="H23" s="140"/>
    </row>
    <row r="24" spans="2:8" ht="15.75" x14ac:dyDescent="0.25">
      <c r="B24" s="139"/>
      <c r="C24" s="151" t="s">
        <v>9</v>
      </c>
      <c r="D24" s="146">
        <v>7</v>
      </c>
      <c r="E24" s="146">
        <v>8</v>
      </c>
      <c r="F24" s="146">
        <v>22</v>
      </c>
      <c r="G24" s="146">
        <v>37</v>
      </c>
      <c r="H24" s="140"/>
    </row>
    <row r="25" spans="2:8" ht="15.75" x14ac:dyDescent="0.25">
      <c r="B25" s="139"/>
      <c r="C25" s="151" t="s">
        <v>10</v>
      </c>
      <c r="D25" s="146">
        <v>310</v>
      </c>
      <c r="E25" s="146">
        <v>285</v>
      </c>
      <c r="F25" s="146">
        <v>111</v>
      </c>
      <c r="G25" s="146">
        <v>706</v>
      </c>
      <c r="H25" s="140"/>
    </row>
    <row r="26" spans="2:8" ht="15.75" x14ac:dyDescent="0.25">
      <c r="B26" s="139"/>
      <c r="C26" s="151" t="s">
        <v>11</v>
      </c>
      <c r="D26" s="146">
        <v>570</v>
      </c>
      <c r="E26" s="146">
        <v>516</v>
      </c>
      <c r="F26" s="146">
        <v>71</v>
      </c>
      <c r="G26" s="146">
        <v>1157</v>
      </c>
      <c r="H26" s="140"/>
    </row>
    <row r="27" spans="2:8" ht="15.75" x14ac:dyDescent="0.25">
      <c r="B27" s="139"/>
      <c r="C27" s="151" t="s">
        <v>231</v>
      </c>
      <c r="D27" s="146">
        <v>1052</v>
      </c>
      <c r="E27" s="146">
        <v>882</v>
      </c>
      <c r="F27" s="146">
        <v>51</v>
      </c>
      <c r="G27" s="146">
        <v>1985</v>
      </c>
      <c r="H27" s="140"/>
    </row>
    <row r="28" spans="2:8" ht="15.75" x14ac:dyDescent="0.25">
      <c r="B28" s="139"/>
      <c r="C28" s="151" t="s">
        <v>277</v>
      </c>
      <c r="D28" s="146">
        <v>318</v>
      </c>
      <c r="E28" s="146">
        <v>198</v>
      </c>
      <c r="F28" s="146">
        <v>22</v>
      </c>
      <c r="G28" s="146">
        <v>538</v>
      </c>
      <c r="H28" s="140"/>
    </row>
    <row r="29" spans="2:8" ht="15.75" x14ac:dyDescent="0.25">
      <c r="B29" s="139"/>
      <c r="C29" s="151" t="s">
        <v>274</v>
      </c>
      <c r="D29" s="146">
        <v>71</v>
      </c>
      <c r="E29" s="146">
        <v>60</v>
      </c>
      <c r="F29" s="146">
        <v>10</v>
      </c>
      <c r="G29" s="146">
        <v>141</v>
      </c>
      <c r="H29" s="140"/>
    </row>
    <row r="30" spans="2:8" ht="15.75" x14ac:dyDescent="0.25">
      <c r="B30" s="139"/>
      <c r="C30" s="151" t="s">
        <v>330</v>
      </c>
      <c r="D30" s="146">
        <v>86</v>
      </c>
      <c r="E30" s="146">
        <v>94</v>
      </c>
      <c r="F30" s="146">
        <v>6</v>
      </c>
      <c r="G30" s="146">
        <v>186</v>
      </c>
      <c r="H30" s="140"/>
    </row>
    <row r="31" spans="2:8" ht="15.75" x14ac:dyDescent="0.25">
      <c r="B31" s="139"/>
      <c r="C31" s="151" t="s">
        <v>335</v>
      </c>
      <c r="D31" s="146">
        <v>113</v>
      </c>
      <c r="E31" s="146">
        <v>68</v>
      </c>
      <c r="F31" s="146">
        <v>11</v>
      </c>
      <c r="G31" s="146">
        <v>192</v>
      </c>
      <c r="H31" s="140"/>
    </row>
    <row r="32" spans="2:8" ht="15.75" x14ac:dyDescent="0.25">
      <c r="B32" s="139"/>
      <c r="C32" s="151" t="s">
        <v>19</v>
      </c>
      <c r="D32" s="146">
        <v>2527</v>
      </c>
      <c r="E32" s="146">
        <v>2111</v>
      </c>
      <c r="F32" s="146">
        <v>304</v>
      </c>
      <c r="G32" s="146">
        <v>4942</v>
      </c>
      <c r="H32" s="140"/>
    </row>
    <row r="33" spans="2:8" ht="15.75" x14ac:dyDescent="0.25">
      <c r="B33" s="139"/>
      <c r="C33" s="151"/>
      <c r="D33" s="146"/>
      <c r="E33" s="146"/>
      <c r="F33" s="146"/>
      <c r="G33" s="146"/>
      <c r="H33" s="140"/>
    </row>
    <row r="34" spans="2:8" x14ac:dyDescent="0.25">
      <c r="B34" s="139"/>
      <c r="C34" s="140"/>
      <c r="D34" s="448" t="s">
        <v>41</v>
      </c>
      <c r="E34" s="448"/>
      <c r="F34" s="448"/>
      <c r="G34" s="140"/>
      <c r="H34" s="140"/>
    </row>
    <row r="35" spans="2:8" ht="27" x14ac:dyDescent="0.25">
      <c r="B35" s="139"/>
      <c r="C35" s="140"/>
      <c r="D35" s="148" t="s">
        <v>42</v>
      </c>
      <c r="E35" s="148" t="s">
        <v>43</v>
      </c>
      <c r="F35" s="148" t="s">
        <v>44</v>
      </c>
      <c r="G35" s="148" t="s">
        <v>19</v>
      </c>
      <c r="H35" s="140"/>
    </row>
    <row r="36" spans="2:8" ht="15.75" x14ac:dyDescent="0.25">
      <c r="B36" s="139"/>
      <c r="C36" s="151" t="s">
        <v>9</v>
      </c>
      <c r="D36" s="140">
        <f>D24</f>
        <v>7</v>
      </c>
      <c r="E36" s="140">
        <f t="shared" ref="E36:G36" si="0">E24</f>
        <v>8</v>
      </c>
      <c r="F36" s="140">
        <f t="shared" si="0"/>
        <v>22</v>
      </c>
      <c r="G36" s="140">
        <f t="shared" si="0"/>
        <v>37</v>
      </c>
      <c r="H36" s="140"/>
    </row>
    <row r="37" spans="2:8" ht="15.75" x14ac:dyDescent="0.25">
      <c r="B37" s="139"/>
      <c r="C37" s="151" t="s">
        <v>10</v>
      </c>
      <c r="D37" s="140">
        <f t="shared" ref="D37:G43" si="1">D36+D25</f>
        <v>317</v>
      </c>
      <c r="E37" s="140">
        <f t="shared" si="1"/>
        <v>293</v>
      </c>
      <c r="F37" s="140">
        <f t="shared" si="1"/>
        <v>133</v>
      </c>
      <c r="G37" s="140">
        <f t="shared" si="1"/>
        <v>743</v>
      </c>
      <c r="H37" s="140"/>
    </row>
    <row r="38" spans="2:8" ht="15.75" x14ac:dyDescent="0.25">
      <c r="B38" s="139"/>
      <c r="C38" s="151" t="s">
        <v>11</v>
      </c>
      <c r="D38" s="140">
        <f t="shared" si="1"/>
        <v>887</v>
      </c>
      <c r="E38" s="140">
        <f t="shared" si="1"/>
        <v>809</v>
      </c>
      <c r="F38" s="140">
        <f t="shared" si="1"/>
        <v>204</v>
      </c>
      <c r="G38" s="140">
        <f t="shared" si="1"/>
        <v>1900</v>
      </c>
      <c r="H38" s="140"/>
    </row>
    <row r="39" spans="2:8" ht="15.75" x14ac:dyDescent="0.25">
      <c r="B39" s="139"/>
      <c r="C39" s="151" t="s">
        <v>231</v>
      </c>
      <c r="D39" s="140">
        <f t="shared" si="1"/>
        <v>1939</v>
      </c>
      <c r="E39" s="140">
        <f t="shared" si="1"/>
        <v>1691</v>
      </c>
      <c r="F39" s="140">
        <f t="shared" si="1"/>
        <v>255</v>
      </c>
      <c r="G39" s="140">
        <f t="shared" si="1"/>
        <v>3885</v>
      </c>
      <c r="H39" s="140"/>
    </row>
    <row r="40" spans="2:8" ht="15.75" x14ac:dyDescent="0.25">
      <c r="B40" s="139"/>
      <c r="C40" s="151" t="s">
        <v>277</v>
      </c>
      <c r="D40" s="140">
        <f t="shared" si="1"/>
        <v>2257</v>
      </c>
      <c r="E40" s="140">
        <f t="shared" si="1"/>
        <v>1889</v>
      </c>
      <c r="F40" s="140">
        <f t="shared" si="1"/>
        <v>277</v>
      </c>
      <c r="G40" s="140">
        <f t="shared" si="1"/>
        <v>4423</v>
      </c>
      <c r="H40" s="140"/>
    </row>
    <row r="41" spans="2:8" ht="15.75" x14ac:dyDescent="0.25">
      <c r="B41" s="139"/>
      <c r="C41" s="151" t="s">
        <v>338</v>
      </c>
      <c r="D41" s="140">
        <f t="shared" si="1"/>
        <v>2328</v>
      </c>
      <c r="E41" s="140">
        <f t="shared" si="1"/>
        <v>1949</v>
      </c>
      <c r="F41" s="140">
        <f t="shared" si="1"/>
        <v>287</v>
      </c>
      <c r="G41" s="140">
        <f t="shared" si="1"/>
        <v>4564</v>
      </c>
      <c r="H41" s="140"/>
    </row>
    <row r="42" spans="2:8" ht="15.75" x14ac:dyDescent="0.25">
      <c r="B42" s="139"/>
      <c r="C42" s="151" t="s">
        <v>333</v>
      </c>
      <c r="D42" s="140">
        <f t="shared" si="1"/>
        <v>2414</v>
      </c>
      <c r="E42" s="140">
        <f t="shared" si="1"/>
        <v>2043</v>
      </c>
      <c r="F42" s="140">
        <f t="shared" si="1"/>
        <v>293</v>
      </c>
      <c r="G42" s="140">
        <f t="shared" si="1"/>
        <v>4750</v>
      </c>
      <c r="H42" s="140"/>
    </row>
    <row r="43" spans="2:8" ht="15.75" x14ac:dyDescent="0.25">
      <c r="B43" s="139"/>
      <c r="C43" s="151" t="s">
        <v>337</v>
      </c>
      <c r="D43" s="140">
        <f t="shared" si="1"/>
        <v>2527</v>
      </c>
      <c r="E43" s="140">
        <f t="shared" si="1"/>
        <v>2111</v>
      </c>
      <c r="F43" s="140">
        <f t="shared" si="1"/>
        <v>304</v>
      </c>
      <c r="G43" s="140">
        <f t="shared" si="1"/>
        <v>4942</v>
      </c>
      <c r="H43" s="140"/>
    </row>
    <row r="44" spans="2:8" x14ac:dyDescent="0.25">
      <c r="B44" s="139"/>
      <c r="C44" s="140"/>
      <c r="D44" s="140"/>
      <c r="E44" s="140"/>
      <c r="F44" s="140"/>
      <c r="G44" s="140"/>
      <c r="H44" s="140"/>
    </row>
    <row r="45" spans="2:8" x14ac:dyDescent="0.25">
      <c r="B45" s="139"/>
      <c r="C45" s="140"/>
      <c r="D45" s="140"/>
      <c r="E45" s="140"/>
      <c r="F45" s="140"/>
      <c r="G45" s="140"/>
      <c r="H45" s="140"/>
    </row>
    <row r="46" spans="2:8" x14ac:dyDescent="0.25">
      <c r="B46" s="139"/>
      <c r="C46" s="140"/>
      <c r="D46" s="140"/>
      <c r="E46" s="140"/>
      <c r="F46" s="140"/>
      <c r="G46" s="140"/>
      <c r="H46" s="140"/>
    </row>
  </sheetData>
  <mergeCells count="7">
    <mergeCell ref="D34:F34"/>
    <mergeCell ref="D22:F22"/>
    <mergeCell ref="H2:I4"/>
    <mergeCell ref="B19:F19"/>
    <mergeCell ref="B2:F2"/>
    <mergeCell ref="B4:B5"/>
    <mergeCell ref="C4:F4"/>
  </mergeCells>
  <hyperlinks>
    <hyperlink ref="H2:I4" location="'Table of Contents'!A1" display="Go to Table of Contents" xr:uid="{00000000-0004-0000-0400-000000000000}"/>
  </hyperlink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W14"/>
  <sheetViews>
    <sheetView showGridLines="0" workbookViewId="0">
      <selection activeCell="B2" sqref="B2:F2"/>
    </sheetView>
  </sheetViews>
  <sheetFormatPr defaultRowHeight="15" x14ac:dyDescent="0.25"/>
  <cols>
    <col min="1" max="1" width="1.85546875" customWidth="1"/>
    <col min="2" max="2" width="7.42578125" customWidth="1"/>
    <col min="3" max="3" width="54.42578125" style="15" customWidth="1"/>
    <col min="4" max="4" width="12.140625" customWidth="1"/>
    <col min="5" max="6" width="11.28515625" customWidth="1"/>
    <col min="8" max="9" width="10.5703125" customWidth="1"/>
    <col min="11" max="12" width="9.7109375" customWidth="1"/>
    <col min="13" max="13" width="12.140625" customWidth="1"/>
    <col min="14" max="15" width="6.7109375" customWidth="1"/>
  </cols>
  <sheetData>
    <row r="1" spans="1:23" ht="12" customHeight="1" x14ac:dyDescent="0.25"/>
    <row r="2" spans="1:23" x14ac:dyDescent="0.25">
      <c r="B2" s="458" t="s">
        <v>1040</v>
      </c>
      <c r="C2" s="458"/>
      <c r="D2" s="458"/>
      <c r="E2" s="458"/>
      <c r="F2" s="458"/>
      <c r="G2" s="216"/>
      <c r="H2" s="216"/>
      <c r="I2" s="216"/>
      <c r="J2" s="216"/>
      <c r="K2" s="216"/>
      <c r="L2" s="216"/>
      <c r="M2" s="2"/>
    </row>
    <row r="3" spans="1:23" ht="15.75" customHeight="1" x14ac:dyDescent="0.25">
      <c r="B3" s="24"/>
      <c r="C3" s="19"/>
      <c r="D3" s="2"/>
      <c r="E3" s="2"/>
      <c r="F3" s="2"/>
      <c r="G3" s="2"/>
      <c r="H3" s="2"/>
      <c r="I3" s="2"/>
      <c r="J3" s="2"/>
      <c r="K3" s="2"/>
      <c r="L3" s="2"/>
      <c r="M3" s="2"/>
      <c r="S3" s="457" t="s">
        <v>315</v>
      </c>
      <c r="T3" s="457"/>
    </row>
    <row r="4" spans="1:23" ht="15.75" customHeight="1" x14ac:dyDescent="0.25">
      <c r="B4" s="459" t="s">
        <v>78</v>
      </c>
      <c r="C4" s="459" t="s">
        <v>154</v>
      </c>
      <c r="D4" s="453" t="s">
        <v>397</v>
      </c>
      <c r="E4" s="453"/>
      <c r="F4" s="453"/>
      <c r="G4" s="453" t="s">
        <v>439</v>
      </c>
      <c r="H4" s="453"/>
      <c r="I4" s="453"/>
      <c r="J4" s="453" t="s">
        <v>490</v>
      </c>
      <c r="K4" s="453"/>
      <c r="L4" s="453"/>
      <c r="M4" s="355" t="s">
        <v>583</v>
      </c>
      <c r="N4" s="354"/>
      <c r="O4" s="354"/>
      <c r="S4" s="457"/>
      <c r="T4" s="457"/>
    </row>
    <row r="5" spans="1:23" ht="15" customHeight="1" x14ac:dyDescent="0.25">
      <c r="B5" s="460"/>
      <c r="C5" s="460" t="s">
        <v>154</v>
      </c>
      <c r="D5" s="454" t="s">
        <v>155</v>
      </c>
      <c r="E5" s="456" t="s">
        <v>156</v>
      </c>
      <c r="F5" s="456"/>
      <c r="G5" s="454" t="s">
        <v>155</v>
      </c>
      <c r="H5" s="456" t="s">
        <v>156</v>
      </c>
      <c r="I5" s="456"/>
      <c r="J5" s="454" t="s">
        <v>155</v>
      </c>
      <c r="K5" s="456" t="s">
        <v>156</v>
      </c>
      <c r="L5" s="456"/>
      <c r="M5" s="454" t="s">
        <v>155</v>
      </c>
      <c r="N5" s="456" t="s">
        <v>156</v>
      </c>
      <c r="O5" s="456"/>
    </row>
    <row r="6" spans="1:23" ht="24" customHeight="1" x14ac:dyDescent="0.25">
      <c r="B6" s="461"/>
      <c r="C6" s="461"/>
      <c r="D6" s="455"/>
      <c r="E6" s="25" t="s">
        <v>157</v>
      </c>
      <c r="F6" s="25" t="s">
        <v>158</v>
      </c>
      <c r="G6" s="455"/>
      <c r="H6" s="25" t="s">
        <v>157</v>
      </c>
      <c r="I6" s="25" t="s">
        <v>158</v>
      </c>
      <c r="J6" s="455"/>
      <c r="K6" s="25" t="s">
        <v>157</v>
      </c>
      <c r="L6" s="25" t="s">
        <v>158</v>
      </c>
      <c r="M6" s="455"/>
      <c r="N6" s="25" t="s">
        <v>157</v>
      </c>
      <c r="O6" s="25" t="s">
        <v>158</v>
      </c>
    </row>
    <row r="7" spans="1:23" x14ac:dyDescent="0.25">
      <c r="B7" s="451" t="s">
        <v>159</v>
      </c>
      <c r="C7" s="451"/>
      <c r="D7" s="452"/>
      <c r="E7" s="452"/>
      <c r="F7" s="452"/>
      <c r="G7" s="452"/>
      <c r="H7" s="452"/>
      <c r="I7" s="452"/>
      <c r="J7" s="452"/>
      <c r="K7" s="452"/>
      <c r="L7" s="452"/>
      <c r="M7" s="451"/>
      <c r="N7" s="451"/>
      <c r="O7" s="452"/>
      <c r="P7" s="452"/>
      <c r="Q7" s="452"/>
      <c r="R7" s="452"/>
      <c r="S7" s="452"/>
      <c r="T7" s="452"/>
      <c r="U7" s="452"/>
      <c r="V7" s="452"/>
      <c r="W7" s="452"/>
    </row>
    <row r="8" spans="1:23" x14ac:dyDescent="0.25">
      <c r="B8" s="5">
        <v>1</v>
      </c>
      <c r="C8" s="14" t="s">
        <v>160</v>
      </c>
      <c r="D8" s="200">
        <v>672</v>
      </c>
      <c r="E8" s="200">
        <v>611</v>
      </c>
      <c r="F8" s="200">
        <v>507</v>
      </c>
      <c r="G8" s="200">
        <v>935</v>
      </c>
      <c r="H8" s="200">
        <v>674</v>
      </c>
      <c r="I8" s="200">
        <v>562</v>
      </c>
      <c r="J8" s="200">
        <v>189</v>
      </c>
      <c r="K8" s="200">
        <v>849</v>
      </c>
      <c r="L8" s="200">
        <v>709</v>
      </c>
      <c r="M8" s="200">
        <v>70</v>
      </c>
      <c r="N8" s="200">
        <v>865</v>
      </c>
      <c r="O8" s="200">
        <v>752</v>
      </c>
    </row>
    <row r="9" spans="1:23" x14ac:dyDescent="0.25">
      <c r="B9" s="5">
        <v>2</v>
      </c>
      <c r="C9" s="14" t="s">
        <v>161</v>
      </c>
      <c r="D9" s="102">
        <v>2028</v>
      </c>
      <c r="E9" s="102">
        <v>455</v>
      </c>
      <c r="F9" s="102" t="s">
        <v>13</v>
      </c>
      <c r="G9" s="102">
        <v>2472</v>
      </c>
      <c r="H9" s="102">
        <v>493</v>
      </c>
      <c r="I9" s="102" t="s">
        <v>13</v>
      </c>
      <c r="J9" s="102">
        <v>249</v>
      </c>
      <c r="K9" s="102">
        <v>638</v>
      </c>
      <c r="L9" s="102" t="s">
        <v>13</v>
      </c>
      <c r="M9" s="102">
        <v>37</v>
      </c>
      <c r="N9" s="102">
        <v>642</v>
      </c>
      <c r="O9" s="102" t="s">
        <v>13</v>
      </c>
    </row>
    <row r="10" spans="1:23" ht="15" customHeight="1" x14ac:dyDescent="0.25">
      <c r="B10" s="353"/>
      <c r="C10" s="353"/>
      <c r="D10" s="353"/>
      <c r="E10" s="353" t="s">
        <v>162</v>
      </c>
      <c r="F10" s="353"/>
      <c r="G10" s="353"/>
      <c r="H10" s="353"/>
      <c r="I10" s="353"/>
      <c r="J10" s="353"/>
      <c r="K10" s="353"/>
      <c r="L10" s="353"/>
      <c r="M10" s="315"/>
      <c r="N10" s="315"/>
      <c r="O10" s="315"/>
    </row>
    <row r="11" spans="1:23" x14ac:dyDescent="0.25">
      <c r="A11" s="103"/>
      <c r="B11" s="104">
        <v>3</v>
      </c>
      <c r="C11" s="105" t="s">
        <v>163</v>
      </c>
      <c r="D11" s="106">
        <v>765</v>
      </c>
      <c r="E11" s="106">
        <v>562</v>
      </c>
      <c r="F11" s="106" t="s">
        <v>13</v>
      </c>
      <c r="G11" s="106">
        <v>1082</v>
      </c>
      <c r="H11" s="106">
        <v>604</v>
      </c>
      <c r="I11" s="106" t="s">
        <v>13</v>
      </c>
      <c r="J11" s="106">
        <v>257</v>
      </c>
      <c r="K11" s="106">
        <v>800</v>
      </c>
      <c r="L11" s="106" t="s">
        <v>13</v>
      </c>
      <c r="M11" s="106">
        <v>35</v>
      </c>
      <c r="N11" s="106">
        <v>807</v>
      </c>
      <c r="O11" s="106" t="s">
        <v>13</v>
      </c>
    </row>
    <row r="12" spans="1:23" x14ac:dyDescent="0.25">
      <c r="B12" s="5">
        <v>4</v>
      </c>
      <c r="C12" s="14" t="s">
        <v>164</v>
      </c>
      <c r="D12" s="34">
        <v>1069</v>
      </c>
      <c r="E12" s="34">
        <v>408</v>
      </c>
      <c r="F12" s="34" t="s">
        <v>13</v>
      </c>
      <c r="G12" s="34">
        <v>1409</v>
      </c>
      <c r="H12" s="34">
        <v>410</v>
      </c>
      <c r="I12" s="34" t="s">
        <v>13</v>
      </c>
      <c r="J12" s="34">
        <v>221</v>
      </c>
      <c r="K12" s="34">
        <v>365</v>
      </c>
      <c r="L12" s="34" t="s">
        <v>13</v>
      </c>
      <c r="M12" s="34">
        <v>74</v>
      </c>
      <c r="N12" s="34">
        <v>359</v>
      </c>
      <c r="O12" s="34" t="s">
        <v>13</v>
      </c>
    </row>
    <row r="13" spans="1:23" x14ac:dyDescent="0.25">
      <c r="B13" s="5">
        <v>5</v>
      </c>
      <c r="C13" s="14" t="s">
        <v>165</v>
      </c>
      <c r="D13" s="34">
        <v>442</v>
      </c>
      <c r="E13" s="34">
        <v>625</v>
      </c>
      <c r="F13" s="34" t="s">
        <v>13</v>
      </c>
      <c r="G13" s="34">
        <v>702</v>
      </c>
      <c r="H13" s="34">
        <v>732</v>
      </c>
      <c r="I13" s="34" t="s">
        <v>13</v>
      </c>
      <c r="J13" s="34">
        <v>175</v>
      </c>
      <c r="K13" s="34">
        <v>957</v>
      </c>
      <c r="L13" s="34" t="s">
        <v>13</v>
      </c>
      <c r="M13" s="34">
        <v>8</v>
      </c>
      <c r="N13" s="34">
        <v>870</v>
      </c>
      <c r="O13" s="34" t="s">
        <v>13</v>
      </c>
    </row>
    <row r="14" spans="1:23" x14ac:dyDescent="0.25">
      <c r="A14" s="107"/>
      <c r="B14" s="70">
        <v>6</v>
      </c>
      <c r="C14" s="71" t="s">
        <v>166</v>
      </c>
      <c r="D14" s="108">
        <v>657</v>
      </c>
      <c r="E14" s="108">
        <v>665</v>
      </c>
      <c r="F14" s="108" t="s">
        <v>13</v>
      </c>
      <c r="G14" s="108">
        <v>968</v>
      </c>
      <c r="H14" s="108">
        <v>724</v>
      </c>
      <c r="I14" s="108" t="s">
        <v>13</v>
      </c>
      <c r="J14" s="108">
        <v>197</v>
      </c>
      <c r="K14" s="108">
        <v>821</v>
      </c>
      <c r="L14" s="108" t="s">
        <v>13</v>
      </c>
      <c r="M14" s="108">
        <v>53</v>
      </c>
      <c r="N14" s="108">
        <v>714</v>
      </c>
      <c r="O14" s="108" t="s">
        <v>13</v>
      </c>
    </row>
  </sheetData>
  <mergeCells count="17">
    <mergeCell ref="B2:F2"/>
    <mergeCell ref="B4:B6"/>
    <mergeCell ref="C4:C6"/>
    <mergeCell ref="D4:F4"/>
    <mergeCell ref="G4:I4"/>
    <mergeCell ref="D5:D6"/>
    <mergeCell ref="E5:F5"/>
    <mergeCell ref="G5:G6"/>
    <mergeCell ref="H5:I5"/>
    <mergeCell ref="B7:L7"/>
    <mergeCell ref="J4:L4"/>
    <mergeCell ref="M5:M6"/>
    <mergeCell ref="N5:O5"/>
    <mergeCell ref="M7:W7"/>
    <mergeCell ref="S3:T4"/>
    <mergeCell ref="J5:J6"/>
    <mergeCell ref="K5:L5"/>
  </mergeCells>
  <hyperlinks>
    <hyperlink ref="S3:T4" location="'Table of Contents'!A1" display="Go To Table Of Contents" xr:uid="{00000000-0004-0000-1500-000000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Q25"/>
  <sheetViews>
    <sheetView showGridLines="0" workbookViewId="0">
      <selection activeCell="L21" sqref="L21"/>
    </sheetView>
  </sheetViews>
  <sheetFormatPr defaultRowHeight="15" x14ac:dyDescent="0.25"/>
  <cols>
    <col min="1" max="1" width="1.85546875" customWidth="1"/>
    <col min="2" max="2" width="9.140625" customWidth="1"/>
    <col min="6" max="7" width="9.140625" customWidth="1"/>
    <col min="8" max="8" width="23" customWidth="1"/>
    <col min="9" max="9" width="2.85546875" customWidth="1"/>
    <col min="10" max="10" width="1.85546875" style="43" customWidth="1"/>
    <col min="11" max="11" width="4" customWidth="1"/>
    <col min="12" max="12" width="36.140625" style="15" customWidth="1"/>
    <col min="13" max="13" width="28.28515625" customWidth="1"/>
    <col min="14" max="14" width="7.42578125" customWidth="1"/>
    <col min="15" max="16" width="6" customWidth="1"/>
  </cols>
  <sheetData>
    <row r="1" spans="2:17" ht="12" customHeight="1" x14ac:dyDescent="0.25"/>
    <row r="2" spans="2:17" x14ac:dyDescent="0.25">
      <c r="B2" s="462"/>
      <c r="C2" s="462"/>
      <c r="D2" s="462"/>
      <c r="E2" s="462"/>
      <c r="F2" s="462"/>
      <c r="G2" s="462"/>
      <c r="H2" s="462"/>
      <c r="L2" s="447" t="s">
        <v>1069</v>
      </c>
      <c r="M2" s="447"/>
      <c r="O2" s="463" t="s">
        <v>315</v>
      </c>
      <c r="P2" s="463"/>
    </row>
    <row r="3" spans="2:17" x14ac:dyDescent="0.25">
      <c r="L3" s="7"/>
      <c r="M3" s="7"/>
      <c r="O3" s="463"/>
      <c r="P3" s="463"/>
    </row>
    <row r="4" spans="2:17" x14ac:dyDescent="0.25">
      <c r="L4" s="13" t="s">
        <v>48</v>
      </c>
      <c r="M4" s="9" t="s">
        <v>15</v>
      </c>
    </row>
    <row r="5" spans="2:17" x14ac:dyDescent="0.25">
      <c r="L5" s="14" t="s">
        <v>3</v>
      </c>
      <c r="M5" s="212">
        <v>8308</v>
      </c>
    </row>
    <row r="6" spans="2:17" x14ac:dyDescent="0.25">
      <c r="L6" s="48" t="s">
        <v>58</v>
      </c>
      <c r="M6" s="212">
        <v>1276</v>
      </c>
      <c r="O6" s="1"/>
    </row>
    <row r="7" spans="2:17" x14ac:dyDescent="0.25">
      <c r="L7" s="14" t="s">
        <v>59</v>
      </c>
      <c r="M7" s="212">
        <v>1154</v>
      </c>
    </row>
    <row r="8" spans="2:17" x14ac:dyDescent="0.25">
      <c r="L8" s="48" t="s">
        <v>60</v>
      </c>
      <c r="M8" s="212">
        <v>1194</v>
      </c>
    </row>
    <row r="9" spans="2:17" x14ac:dyDescent="0.25">
      <c r="L9" s="14" t="s">
        <v>61</v>
      </c>
      <c r="M9" s="212">
        <v>2758</v>
      </c>
    </row>
    <row r="10" spans="2:17" x14ac:dyDescent="0.25">
      <c r="L10" s="162" t="s">
        <v>62</v>
      </c>
      <c r="M10" s="213">
        <v>1926</v>
      </c>
    </row>
    <row r="11" spans="2:17" x14ac:dyDescent="0.25">
      <c r="L11" s="14" t="s">
        <v>63</v>
      </c>
      <c r="M11" s="75">
        <v>1495</v>
      </c>
    </row>
    <row r="12" spans="2:17" x14ac:dyDescent="0.25">
      <c r="L12" s="48" t="s">
        <v>64</v>
      </c>
      <c r="M12" s="75">
        <v>173</v>
      </c>
    </row>
    <row r="13" spans="2:17" x14ac:dyDescent="0.25">
      <c r="L13" s="14" t="s">
        <v>93</v>
      </c>
      <c r="M13" s="75">
        <v>133</v>
      </c>
    </row>
    <row r="14" spans="2:17" x14ac:dyDescent="0.25">
      <c r="L14" s="310" t="s">
        <v>94</v>
      </c>
      <c r="M14" s="102">
        <v>125</v>
      </c>
    </row>
    <row r="16" spans="2:17" x14ac:dyDescent="0.25">
      <c r="L16" s="139"/>
      <c r="M16" s="140"/>
      <c r="N16" s="140"/>
      <c r="O16" s="140"/>
      <c r="P16" s="140"/>
      <c r="Q16" s="140"/>
    </row>
    <row r="17" spans="12:17" x14ac:dyDescent="0.25">
      <c r="L17" s="156" t="s">
        <v>62</v>
      </c>
      <c r="M17" s="143" t="s">
        <v>284</v>
      </c>
      <c r="N17" s="157" t="s">
        <v>285</v>
      </c>
      <c r="O17" s="140"/>
      <c r="P17" s="140"/>
      <c r="Q17" s="140"/>
    </row>
    <row r="18" spans="12:17" x14ac:dyDescent="0.25">
      <c r="L18" s="158" t="s">
        <v>63</v>
      </c>
      <c r="M18" s="146">
        <f>M11</f>
        <v>1495</v>
      </c>
      <c r="N18" s="159">
        <f>M18/M22</f>
        <v>0.77622014537902384</v>
      </c>
      <c r="O18" s="140"/>
      <c r="P18" s="140"/>
      <c r="Q18" s="140"/>
    </row>
    <row r="19" spans="12:17" x14ac:dyDescent="0.25">
      <c r="L19" s="158" t="s">
        <v>64</v>
      </c>
      <c r="M19" s="146">
        <f>M12</f>
        <v>173</v>
      </c>
      <c r="N19" s="159">
        <f>M19/M22</f>
        <v>8.9823468328141226E-2</v>
      </c>
      <c r="O19" s="140"/>
      <c r="P19" s="140"/>
      <c r="Q19" s="140"/>
    </row>
    <row r="20" spans="12:17" x14ac:dyDescent="0.25">
      <c r="L20" s="158" t="s">
        <v>65</v>
      </c>
      <c r="M20" s="146">
        <f>M13</f>
        <v>133</v>
      </c>
      <c r="N20" s="159">
        <f>M20/M22</f>
        <v>6.9055036344755974E-2</v>
      </c>
      <c r="O20" s="140"/>
      <c r="P20" s="140"/>
      <c r="Q20" s="140"/>
    </row>
    <row r="21" spans="12:17" x14ac:dyDescent="0.25">
      <c r="L21" s="158" t="s">
        <v>66</v>
      </c>
      <c r="M21" s="146">
        <f>M14</f>
        <v>125</v>
      </c>
      <c r="N21" s="159">
        <f>M21/M22</f>
        <v>6.4901349948078918E-2</v>
      </c>
      <c r="O21" s="140"/>
      <c r="P21" s="140"/>
      <c r="Q21" s="140"/>
    </row>
    <row r="22" spans="12:17" x14ac:dyDescent="0.25">
      <c r="L22" s="160" t="s">
        <v>19</v>
      </c>
      <c r="M22" s="160">
        <f>SUM(M18:M21)</f>
        <v>1926</v>
      </c>
      <c r="N22" s="161">
        <f>M22/M22%</f>
        <v>99.999999999999986</v>
      </c>
      <c r="O22" s="140"/>
      <c r="P22" s="140"/>
      <c r="Q22" s="140"/>
    </row>
    <row r="23" spans="12:17" x14ac:dyDescent="0.25">
      <c r="L23" s="139"/>
      <c r="M23" s="140"/>
      <c r="N23" s="140"/>
      <c r="O23" s="140"/>
      <c r="P23" s="140"/>
      <c r="Q23" s="140"/>
    </row>
    <row r="24" spans="12:17" x14ac:dyDescent="0.25">
      <c r="L24" s="139"/>
      <c r="M24" s="140"/>
      <c r="N24" s="140"/>
      <c r="O24" s="140"/>
      <c r="P24" s="140"/>
      <c r="Q24" s="140"/>
    </row>
    <row r="25" spans="12:17" x14ac:dyDescent="0.25">
      <c r="L25" s="139"/>
      <c r="M25" s="140"/>
      <c r="N25" s="140"/>
      <c r="O25" s="140"/>
      <c r="P25" s="140"/>
      <c r="Q25" s="140"/>
    </row>
  </sheetData>
  <mergeCells count="3">
    <mergeCell ref="L2:M2"/>
    <mergeCell ref="B2:H2"/>
    <mergeCell ref="O2:P3"/>
  </mergeCells>
  <hyperlinks>
    <hyperlink ref="O2:P3" location="'Table of Contents'!A1" display="Go to Table of Contents" xr:uid="{00000000-0004-0000-0600-000000000000}"/>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P97"/>
  <sheetViews>
    <sheetView showGridLines="0" workbookViewId="0">
      <selection activeCell="B2" sqref="B2:N2"/>
    </sheetView>
  </sheetViews>
  <sheetFormatPr defaultRowHeight="12.75" x14ac:dyDescent="0.25"/>
  <cols>
    <col min="1" max="1" width="2.5703125" style="287" customWidth="1"/>
    <col min="2" max="2" width="9.140625" style="286"/>
    <col min="3" max="3" width="44.42578125" style="287" customWidth="1"/>
    <col min="4" max="4" width="9.140625" style="287"/>
    <col min="5" max="6" width="14.42578125" style="288" customWidth="1"/>
    <col min="7" max="7" width="10.42578125" style="287" customWidth="1"/>
    <col min="8" max="8" width="13.140625" style="287" customWidth="1"/>
    <col min="9" max="10" width="11.5703125" style="287" customWidth="1"/>
    <col min="11" max="11" width="14" style="287" bestFit="1" customWidth="1"/>
    <col min="12" max="12" width="11.5703125" style="287" customWidth="1"/>
    <col min="13" max="13" width="12.5703125" style="287" customWidth="1"/>
    <col min="14" max="14" width="13.140625" style="287" bestFit="1" customWidth="1"/>
    <col min="15" max="16" width="6.5703125" style="287" customWidth="1"/>
    <col min="17" max="16384" width="9.140625" style="287"/>
  </cols>
  <sheetData>
    <row r="1" spans="2:16" ht="12" customHeight="1" x14ac:dyDescent="0.25"/>
    <row r="2" spans="2:16" ht="15" customHeight="1" x14ac:dyDescent="0.25">
      <c r="B2" s="468" t="s">
        <v>1041</v>
      </c>
      <c r="C2" s="468"/>
      <c r="D2" s="468"/>
      <c r="E2" s="468"/>
      <c r="F2" s="468"/>
      <c r="G2" s="468"/>
      <c r="H2" s="468"/>
      <c r="I2" s="468"/>
      <c r="J2" s="468"/>
      <c r="K2" s="468"/>
      <c r="L2" s="468"/>
      <c r="M2" s="468"/>
      <c r="N2" s="468"/>
      <c r="O2" s="467" t="s">
        <v>315</v>
      </c>
      <c r="P2" s="467"/>
    </row>
    <row r="3" spans="2:16" ht="23.25" customHeight="1" x14ac:dyDescent="0.25">
      <c r="B3" s="469" t="s">
        <v>77</v>
      </c>
      <c r="C3" s="469"/>
      <c r="D3" s="469"/>
      <c r="E3" s="469"/>
      <c r="F3" s="469"/>
      <c r="G3" s="469"/>
      <c r="H3" s="469"/>
      <c r="I3" s="469"/>
      <c r="J3" s="469"/>
      <c r="K3" s="469"/>
      <c r="L3" s="469"/>
      <c r="M3" s="469"/>
      <c r="N3" s="469"/>
      <c r="O3" s="467"/>
      <c r="P3" s="467"/>
    </row>
    <row r="4" spans="2:16" x14ac:dyDescent="0.25">
      <c r="B4" s="466" t="s">
        <v>467</v>
      </c>
      <c r="C4" s="466" t="s">
        <v>468</v>
      </c>
      <c r="D4" s="466" t="s">
        <v>469</v>
      </c>
      <c r="E4" s="466" t="s">
        <v>80</v>
      </c>
      <c r="F4" s="466" t="s">
        <v>81</v>
      </c>
      <c r="G4" s="466" t="s">
        <v>82</v>
      </c>
      <c r="H4" s="465" t="s">
        <v>377</v>
      </c>
      <c r="I4" s="465"/>
      <c r="J4" s="465"/>
      <c r="K4" s="465"/>
      <c r="L4" s="465" t="s">
        <v>470</v>
      </c>
      <c r="M4" s="465"/>
      <c r="N4" s="465"/>
    </row>
    <row r="5" spans="2:16" ht="38.25" x14ac:dyDescent="0.25">
      <c r="B5" s="466"/>
      <c r="C5" s="466"/>
      <c r="D5" s="466"/>
      <c r="E5" s="466"/>
      <c r="F5" s="466"/>
      <c r="G5" s="466"/>
      <c r="H5" s="281" t="s">
        <v>365</v>
      </c>
      <c r="I5" s="281" t="s">
        <v>83</v>
      </c>
      <c r="J5" s="281" t="s">
        <v>379</v>
      </c>
      <c r="K5" s="281" t="s">
        <v>471</v>
      </c>
      <c r="L5" s="281" t="s">
        <v>378</v>
      </c>
      <c r="M5" s="281" t="s">
        <v>83</v>
      </c>
      <c r="N5" s="281" t="s">
        <v>379</v>
      </c>
    </row>
    <row r="6" spans="2:16" ht="15.75" customHeight="1" x14ac:dyDescent="0.25">
      <c r="B6" s="464" t="s">
        <v>609</v>
      </c>
      <c r="C6" s="464"/>
      <c r="D6" s="464"/>
      <c r="E6" s="464"/>
      <c r="F6" s="464"/>
      <c r="G6" s="464"/>
      <c r="H6" s="464"/>
      <c r="I6" s="464"/>
      <c r="J6" s="464"/>
      <c r="K6" s="464"/>
      <c r="L6" s="464"/>
      <c r="M6" s="464"/>
      <c r="N6" s="464"/>
    </row>
    <row r="7" spans="2:16" x14ac:dyDescent="0.25">
      <c r="B7" s="285">
        <v>1</v>
      </c>
      <c r="C7" s="19" t="s">
        <v>584</v>
      </c>
      <c r="D7" s="19" t="s">
        <v>85</v>
      </c>
      <c r="E7" s="317" t="s">
        <v>519</v>
      </c>
      <c r="F7" s="317" t="s">
        <v>506</v>
      </c>
      <c r="G7" s="19" t="s">
        <v>74</v>
      </c>
      <c r="H7" s="318">
        <v>175.1</v>
      </c>
      <c r="I7" s="318">
        <v>20.190000000000001</v>
      </c>
      <c r="J7" s="318">
        <v>25.94</v>
      </c>
      <c r="K7" s="318">
        <v>50.39</v>
      </c>
      <c r="L7" s="318">
        <v>28.78</v>
      </c>
      <c r="M7" s="318">
        <v>249.63</v>
      </c>
      <c r="N7" s="318">
        <v>194.28</v>
      </c>
    </row>
    <row r="8" spans="2:16" ht="12.75" customHeight="1" x14ac:dyDescent="0.25">
      <c r="B8" s="285">
        <v>2</v>
      </c>
      <c r="C8" s="19" t="s">
        <v>585</v>
      </c>
      <c r="D8" s="19" t="s">
        <v>84</v>
      </c>
      <c r="E8" s="317" t="s">
        <v>586</v>
      </c>
      <c r="F8" s="317" t="s">
        <v>508</v>
      </c>
      <c r="G8" s="19" t="s">
        <v>75</v>
      </c>
      <c r="H8" s="318">
        <v>45.93</v>
      </c>
      <c r="I8" s="318">
        <v>1.1000000000000001</v>
      </c>
      <c r="J8" s="318">
        <v>1.37</v>
      </c>
      <c r="K8" s="318">
        <v>2.81</v>
      </c>
      <c r="L8" s="318">
        <v>6.13</v>
      </c>
      <c r="M8" s="318">
        <v>255.49</v>
      </c>
      <c r="N8" s="318">
        <v>205.96</v>
      </c>
    </row>
    <row r="9" spans="2:16" x14ac:dyDescent="0.25">
      <c r="B9" s="285">
        <v>3</v>
      </c>
      <c r="C9" s="19" t="s">
        <v>587</v>
      </c>
      <c r="D9" s="19" t="s">
        <v>85</v>
      </c>
      <c r="E9" s="317" t="s">
        <v>588</v>
      </c>
      <c r="F9" s="317" t="s">
        <v>504</v>
      </c>
      <c r="G9" s="19" t="s">
        <v>75</v>
      </c>
      <c r="H9" s="318">
        <v>123.9</v>
      </c>
      <c r="I9" s="318">
        <v>44.63</v>
      </c>
      <c r="J9" s="318">
        <v>56.61</v>
      </c>
      <c r="K9" s="318">
        <v>48.25</v>
      </c>
      <c r="L9" s="318">
        <v>38.94</v>
      </c>
      <c r="M9" s="318">
        <v>108.11</v>
      </c>
      <c r="N9" s="318">
        <v>85.23</v>
      </c>
    </row>
    <row r="10" spans="2:16" x14ac:dyDescent="0.25">
      <c r="B10" s="285">
        <v>4</v>
      </c>
      <c r="C10" s="19" t="s">
        <v>589</v>
      </c>
      <c r="D10" s="19" t="s">
        <v>85</v>
      </c>
      <c r="E10" s="317" t="s">
        <v>590</v>
      </c>
      <c r="F10" s="317" t="s">
        <v>491</v>
      </c>
      <c r="G10" s="19" t="s">
        <v>74</v>
      </c>
      <c r="H10" s="318">
        <v>9.39</v>
      </c>
      <c r="I10" s="318">
        <v>30.58</v>
      </c>
      <c r="J10" s="318">
        <v>31.05</v>
      </c>
      <c r="K10" s="318">
        <v>10.51</v>
      </c>
      <c r="L10" s="318">
        <v>112.01</v>
      </c>
      <c r="M10" s="318">
        <v>34.380000000000003</v>
      </c>
      <c r="N10" s="318">
        <v>33.86</v>
      </c>
    </row>
    <row r="11" spans="2:16" x14ac:dyDescent="0.25">
      <c r="B11" s="285">
        <v>5</v>
      </c>
      <c r="C11" s="19" t="s">
        <v>591</v>
      </c>
      <c r="D11" s="19" t="s">
        <v>85</v>
      </c>
      <c r="E11" s="317" t="s">
        <v>592</v>
      </c>
      <c r="F11" s="317" t="s">
        <v>496</v>
      </c>
      <c r="G11" s="19" t="s">
        <v>74</v>
      </c>
      <c r="H11" s="318">
        <v>60.31</v>
      </c>
      <c r="I11" s="318">
        <v>11.91</v>
      </c>
      <c r="J11" s="318">
        <v>17</v>
      </c>
      <c r="K11" s="318">
        <v>15.35</v>
      </c>
      <c r="L11" s="318">
        <v>25.45</v>
      </c>
      <c r="M11" s="318">
        <v>128.91</v>
      </c>
      <c r="N11" s="318">
        <v>90.3</v>
      </c>
    </row>
    <row r="12" spans="2:16" x14ac:dyDescent="0.25">
      <c r="B12" s="285">
        <v>6</v>
      </c>
      <c r="C12" s="19" t="s">
        <v>593</v>
      </c>
      <c r="D12" s="19" t="s">
        <v>13</v>
      </c>
      <c r="E12" s="317" t="s">
        <v>594</v>
      </c>
      <c r="F12" s="317" t="s">
        <v>474</v>
      </c>
      <c r="G12" s="19" t="s">
        <v>75</v>
      </c>
      <c r="H12" s="318">
        <v>0</v>
      </c>
      <c r="I12" s="318" t="s">
        <v>13</v>
      </c>
      <c r="J12" s="318" t="s">
        <v>595</v>
      </c>
      <c r="K12" s="318" t="s">
        <v>595</v>
      </c>
      <c r="L12" s="318" t="s">
        <v>595</v>
      </c>
      <c r="M12" s="318" t="s">
        <v>595</v>
      </c>
      <c r="N12" s="318" t="s">
        <v>595</v>
      </c>
    </row>
    <row r="13" spans="2:16" x14ac:dyDescent="0.25">
      <c r="B13" s="285">
        <v>7</v>
      </c>
      <c r="C13" s="19" t="s">
        <v>596</v>
      </c>
      <c r="D13" s="19" t="s">
        <v>84</v>
      </c>
      <c r="E13" s="317" t="s">
        <v>597</v>
      </c>
      <c r="F13" s="317" t="s">
        <v>598</v>
      </c>
      <c r="G13" s="19" t="s">
        <v>75</v>
      </c>
      <c r="H13" s="318">
        <v>32.200000000000003</v>
      </c>
      <c r="I13" s="318">
        <v>14.85</v>
      </c>
      <c r="J13" s="318">
        <v>19.25</v>
      </c>
      <c r="K13" s="318">
        <v>21.2</v>
      </c>
      <c r="L13" s="318">
        <v>65.849999999999994</v>
      </c>
      <c r="M13" s="318">
        <v>142.72999999999999</v>
      </c>
      <c r="N13" s="318">
        <v>110.15</v>
      </c>
    </row>
    <row r="14" spans="2:16" x14ac:dyDescent="0.25">
      <c r="B14" s="285">
        <v>8</v>
      </c>
      <c r="C14" s="19" t="s">
        <v>599</v>
      </c>
      <c r="D14" s="19" t="s">
        <v>85</v>
      </c>
      <c r="E14" s="317" t="s">
        <v>600</v>
      </c>
      <c r="F14" s="317" t="s">
        <v>494</v>
      </c>
      <c r="G14" s="19" t="s">
        <v>74</v>
      </c>
      <c r="H14" s="318">
        <v>291.57</v>
      </c>
      <c r="I14" s="318">
        <v>93.18</v>
      </c>
      <c r="J14" s="318">
        <v>124.54</v>
      </c>
      <c r="K14" s="318">
        <v>161.69999999999999</v>
      </c>
      <c r="L14" s="318">
        <v>55.46</v>
      </c>
      <c r="M14" s="318">
        <v>173.54</v>
      </c>
      <c r="N14" s="318">
        <v>129.84</v>
      </c>
    </row>
    <row r="15" spans="2:16" x14ac:dyDescent="0.25">
      <c r="B15" s="285">
        <v>9</v>
      </c>
      <c r="C15" s="19" t="s">
        <v>601</v>
      </c>
      <c r="D15" s="19" t="s">
        <v>84</v>
      </c>
      <c r="E15" s="317" t="s">
        <v>602</v>
      </c>
      <c r="F15" s="317" t="s">
        <v>520</v>
      </c>
      <c r="G15" s="19" t="s">
        <v>74</v>
      </c>
      <c r="H15" s="318">
        <v>113.85</v>
      </c>
      <c r="I15" s="318">
        <v>17.53</v>
      </c>
      <c r="J15" s="318">
        <v>31.53</v>
      </c>
      <c r="K15" s="318">
        <v>25.75</v>
      </c>
      <c r="L15" s="318">
        <v>22.62</v>
      </c>
      <c r="M15" s="318">
        <v>146.93</v>
      </c>
      <c r="N15" s="318">
        <v>81.67</v>
      </c>
    </row>
    <row r="16" spans="2:16" x14ac:dyDescent="0.25">
      <c r="B16" s="285">
        <v>10</v>
      </c>
      <c r="C16" s="19" t="s">
        <v>603</v>
      </c>
      <c r="D16" s="19" t="s">
        <v>85</v>
      </c>
      <c r="E16" s="317" t="s">
        <v>604</v>
      </c>
      <c r="F16" s="317" t="s">
        <v>493</v>
      </c>
      <c r="G16" s="19" t="s">
        <v>74</v>
      </c>
      <c r="H16" s="318">
        <v>17.7</v>
      </c>
      <c r="I16" s="318">
        <v>1.24</v>
      </c>
      <c r="J16" s="318">
        <v>1.73</v>
      </c>
      <c r="K16" s="318">
        <v>1.7</v>
      </c>
      <c r="L16" s="318">
        <v>9.6300000000000008</v>
      </c>
      <c r="M16" s="318">
        <v>137.88999999999999</v>
      </c>
      <c r="N16" s="318">
        <v>98.68</v>
      </c>
    </row>
    <row r="17" spans="2:14" x14ac:dyDescent="0.25">
      <c r="B17" s="285">
        <v>11</v>
      </c>
      <c r="C17" s="19" t="s">
        <v>605</v>
      </c>
      <c r="D17" s="19" t="s">
        <v>13</v>
      </c>
      <c r="E17" s="317" t="s">
        <v>606</v>
      </c>
      <c r="F17" s="317" t="s">
        <v>607</v>
      </c>
      <c r="G17" s="19" t="s">
        <v>75</v>
      </c>
      <c r="H17" s="318">
        <v>0</v>
      </c>
      <c r="I17" s="318" t="s">
        <v>595</v>
      </c>
      <c r="J17" s="318" t="s">
        <v>595</v>
      </c>
      <c r="K17" s="318" t="s">
        <v>595</v>
      </c>
      <c r="L17" s="318" t="s">
        <v>595</v>
      </c>
      <c r="M17" s="318" t="s">
        <v>595</v>
      </c>
      <c r="N17" s="318" t="s">
        <v>595</v>
      </c>
    </row>
    <row r="18" spans="2:14" x14ac:dyDescent="0.25">
      <c r="B18" s="285">
        <v>12</v>
      </c>
      <c r="C18" s="19" t="s">
        <v>608</v>
      </c>
      <c r="D18" s="19" t="s">
        <v>85</v>
      </c>
      <c r="E18" s="317" t="s">
        <v>510</v>
      </c>
      <c r="F18" s="317" t="s">
        <v>492</v>
      </c>
      <c r="G18" s="19" t="s">
        <v>74</v>
      </c>
      <c r="H18" s="318">
        <v>40.880000000000003</v>
      </c>
      <c r="I18" s="318">
        <v>8.2899999999999991</v>
      </c>
      <c r="J18" s="318">
        <v>19.149999999999999</v>
      </c>
      <c r="K18" s="318">
        <v>28.33</v>
      </c>
      <c r="L18" s="318">
        <v>69.319999999999993</v>
      </c>
      <c r="M18" s="318">
        <v>341.77</v>
      </c>
      <c r="N18" s="318">
        <v>147.91999999999999</v>
      </c>
    </row>
    <row r="19" spans="2:14" x14ac:dyDescent="0.25">
      <c r="B19" s="464" t="s">
        <v>779</v>
      </c>
      <c r="C19" s="464"/>
      <c r="D19" s="464"/>
      <c r="E19" s="464"/>
      <c r="F19" s="464"/>
      <c r="G19" s="464"/>
      <c r="H19" s="464"/>
      <c r="I19" s="464"/>
      <c r="J19" s="464"/>
      <c r="K19" s="464"/>
      <c r="L19" s="464"/>
      <c r="M19" s="464"/>
      <c r="N19" s="464"/>
    </row>
    <row r="20" spans="2:14" x14ac:dyDescent="0.25">
      <c r="B20" s="285">
        <v>1</v>
      </c>
      <c r="C20" s="19" t="s">
        <v>610</v>
      </c>
      <c r="D20" s="19" t="s">
        <v>13</v>
      </c>
      <c r="E20" s="317" t="s">
        <v>611</v>
      </c>
      <c r="F20" s="317" t="s">
        <v>612</v>
      </c>
      <c r="G20" s="19" t="s">
        <v>74</v>
      </c>
      <c r="H20" s="319">
        <v>0</v>
      </c>
      <c r="I20" s="319" t="s">
        <v>595</v>
      </c>
      <c r="J20" s="319" t="s">
        <v>595</v>
      </c>
      <c r="K20" s="319">
        <v>0</v>
      </c>
      <c r="L20" s="319" t="s">
        <v>595</v>
      </c>
      <c r="M20" s="319" t="s">
        <v>595</v>
      </c>
      <c r="N20" s="319" t="s">
        <v>595</v>
      </c>
    </row>
    <row r="21" spans="2:14" x14ac:dyDescent="0.25">
      <c r="B21" s="285">
        <v>2</v>
      </c>
      <c r="C21" s="19" t="s">
        <v>613</v>
      </c>
      <c r="D21" s="19" t="s">
        <v>84</v>
      </c>
      <c r="E21" s="317" t="s">
        <v>614</v>
      </c>
      <c r="F21" s="317" t="s">
        <v>615</v>
      </c>
      <c r="G21" s="19" t="s">
        <v>74</v>
      </c>
      <c r="H21" s="319">
        <v>30.2</v>
      </c>
      <c r="I21" s="319">
        <v>1.95</v>
      </c>
      <c r="J21" s="319">
        <v>9.25</v>
      </c>
      <c r="K21" s="319">
        <v>20.09</v>
      </c>
      <c r="L21" s="319">
        <v>66.52</v>
      </c>
      <c r="M21" s="319">
        <v>1032.05</v>
      </c>
      <c r="N21" s="319">
        <v>217.24</v>
      </c>
    </row>
    <row r="22" spans="2:14" x14ac:dyDescent="0.25">
      <c r="B22" s="285">
        <v>3</v>
      </c>
      <c r="C22" s="19" t="s">
        <v>616</v>
      </c>
      <c r="D22" s="19" t="s">
        <v>13</v>
      </c>
      <c r="E22" s="317" t="s">
        <v>617</v>
      </c>
      <c r="F22" s="317" t="s">
        <v>618</v>
      </c>
      <c r="G22" s="19" t="s">
        <v>74</v>
      </c>
      <c r="H22" s="319">
        <v>0</v>
      </c>
      <c r="I22" s="319" t="s">
        <v>595</v>
      </c>
      <c r="J22" s="319" t="s">
        <v>595</v>
      </c>
      <c r="K22" s="319">
        <v>0</v>
      </c>
      <c r="L22" s="319" t="s">
        <v>595</v>
      </c>
      <c r="M22" s="319" t="s">
        <v>595</v>
      </c>
      <c r="N22" s="319" t="s">
        <v>595</v>
      </c>
    </row>
    <row r="23" spans="2:14" x14ac:dyDescent="0.25">
      <c r="B23" s="285">
        <v>4</v>
      </c>
      <c r="C23" s="19" t="s">
        <v>619</v>
      </c>
      <c r="D23" s="19" t="s">
        <v>84</v>
      </c>
      <c r="E23" s="317" t="s">
        <v>620</v>
      </c>
      <c r="F23" s="317" t="s">
        <v>621</v>
      </c>
      <c r="G23" s="19" t="s">
        <v>74</v>
      </c>
      <c r="H23" s="319">
        <v>43.11</v>
      </c>
      <c r="I23" s="319">
        <v>11.84</v>
      </c>
      <c r="J23" s="319">
        <v>15.55</v>
      </c>
      <c r="K23" s="319">
        <v>21.41</v>
      </c>
      <c r="L23" s="319">
        <v>49.68</v>
      </c>
      <c r="M23" s="319">
        <v>180.88</v>
      </c>
      <c r="N23" s="319">
        <v>137.69</v>
      </c>
    </row>
    <row r="24" spans="2:14" x14ac:dyDescent="0.25">
      <c r="B24" s="285">
        <v>5</v>
      </c>
      <c r="C24" s="19" t="s">
        <v>622</v>
      </c>
      <c r="D24" s="19" t="s">
        <v>85</v>
      </c>
      <c r="E24" s="317" t="s">
        <v>623</v>
      </c>
      <c r="F24" s="317" t="s">
        <v>624</v>
      </c>
      <c r="G24" s="19" t="s">
        <v>75</v>
      </c>
      <c r="H24" s="319">
        <v>119.44</v>
      </c>
      <c r="I24" s="319">
        <v>10.64</v>
      </c>
      <c r="J24" s="319">
        <v>14.58</v>
      </c>
      <c r="K24" s="319">
        <v>10.4</v>
      </c>
      <c r="L24" s="319">
        <v>8.7100000000000009</v>
      </c>
      <c r="M24" s="319">
        <v>97.72</v>
      </c>
      <c r="N24" s="319">
        <v>71.34</v>
      </c>
    </row>
    <row r="25" spans="2:14" x14ac:dyDescent="0.25">
      <c r="B25" s="285">
        <v>6</v>
      </c>
      <c r="C25" s="19" t="s">
        <v>625</v>
      </c>
      <c r="D25" s="19" t="s">
        <v>85</v>
      </c>
      <c r="E25" s="317" t="s">
        <v>626</v>
      </c>
      <c r="F25" s="317" t="s">
        <v>627</v>
      </c>
      <c r="G25" s="19" t="s">
        <v>74</v>
      </c>
      <c r="H25" s="319">
        <v>90.22</v>
      </c>
      <c r="I25" s="319">
        <v>31.33</v>
      </c>
      <c r="J25" s="319">
        <v>36.58</v>
      </c>
      <c r="K25" s="319">
        <v>76.03</v>
      </c>
      <c r="L25" s="319">
        <v>84.27</v>
      </c>
      <c r="M25" s="319">
        <v>242.64</v>
      </c>
      <c r="N25" s="319">
        <v>207.84</v>
      </c>
    </row>
    <row r="26" spans="2:14" x14ac:dyDescent="0.25">
      <c r="B26" s="285">
        <v>7</v>
      </c>
      <c r="C26" s="19" t="s">
        <v>628</v>
      </c>
      <c r="D26" s="19" t="s">
        <v>85</v>
      </c>
      <c r="E26" s="317" t="s">
        <v>502</v>
      </c>
      <c r="F26" s="317" t="s">
        <v>621</v>
      </c>
      <c r="G26" s="19" t="s">
        <v>74</v>
      </c>
      <c r="H26" s="319">
        <v>1193.8900000000001</v>
      </c>
      <c r="I26" s="319">
        <v>42.36</v>
      </c>
      <c r="J26" s="319">
        <v>64.14</v>
      </c>
      <c r="K26" s="319">
        <v>74</v>
      </c>
      <c r="L26" s="319">
        <v>6.2</v>
      </c>
      <c r="M26" s="319">
        <v>174.69</v>
      </c>
      <c r="N26" s="319">
        <v>115.38</v>
      </c>
    </row>
    <row r="27" spans="2:14" x14ac:dyDescent="0.25">
      <c r="B27" s="285">
        <v>8</v>
      </c>
      <c r="C27" s="19" t="s">
        <v>629</v>
      </c>
      <c r="D27" s="19" t="s">
        <v>84</v>
      </c>
      <c r="E27" s="317" t="s">
        <v>630</v>
      </c>
      <c r="F27" s="317" t="s">
        <v>631</v>
      </c>
      <c r="G27" s="19" t="s">
        <v>74</v>
      </c>
      <c r="H27" s="319">
        <v>25.92</v>
      </c>
      <c r="I27" s="319">
        <v>9.09</v>
      </c>
      <c r="J27" s="319">
        <v>13.65</v>
      </c>
      <c r="K27" s="319">
        <v>9.36</v>
      </c>
      <c r="L27" s="319">
        <v>36.090000000000003</v>
      </c>
      <c r="M27" s="319">
        <v>102.95</v>
      </c>
      <c r="N27" s="319">
        <v>68.540000000000006</v>
      </c>
    </row>
    <row r="28" spans="2:14" x14ac:dyDescent="0.25">
      <c r="B28" s="285">
        <v>9</v>
      </c>
      <c r="C28" s="19" t="s">
        <v>632</v>
      </c>
      <c r="D28" s="19" t="s">
        <v>84</v>
      </c>
      <c r="E28" s="317" t="s">
        <v>633</v>
      </c>
      <c r="F28" s="317" t="s">
        <v>624</v>
      </c>
      <c r="G28" s="19" t="s">
        <v>75</v>
      </c>
      <c r="H28" s="319">
        <v>79.61</v>
      </c>
      <c r="I28" s="319">
        <v>1.67</v>
      </c>
      <c r="J28" s="319">
        <v>2.3199999999999998</v>
      </c>
      <c r="K28" s="319">
        <v>6.59</v>
      </c>
      <c r="L28" s="319">
        <v>8.27</v>
      </c>
      <c r="M28" s="319">
        <v>394.23</v>
      </c>
      <c r="N28" s="319">
        <v>283.92</v>
      </c>
    </row>
    <row r="29" spans="2:14" x14ac:dyDescent="0.25">
      <c r="B29" s="285">
        <v>10</v>
      </c>
      <c r="C29" s="19" t="s">
        <v>634</v>
      </c>
      <c r="D29" s="19" t="s">
        <v>84</v>
      </c>
      <c r="E29" s="317" t="s">
        <v>635</v>
      </c>
      <c r="F29" s="317" t="s">
        <v>636</v>
      </c>
      <c r="G29" s="19" t="s">
        <v>74</v>
      </c>
      <c r="H29" s="319">
        <v>12.61</v>
      </c>
      <c r="I29" s="319">
        <v>0</v>
      </c>
      <c r="J29" s="319">
        <v>0</v>
      </c>
      <c r="K29" s="319">
        <v>0.41</v>
      </c>
      <c r="L29" s="319">
        <v>3.25</v>
      </c>
      <c r="M29" s="319">
        <v>27373.08</v>
      </c>
      <c r="N29" s="319">
        <v>27010.61</v>
      </c>
    </row>
    <row r="30" spans="2:14" x14ac:dyDescent="0.25">
      <c r="B30" s="285">
        <v>11</v>
      </c>
      <c r="C30" s="19" t="s">
        <v>637</v>
      </c>
      <c r="D30" s="19" t="s">
        <v>84</v>
      </c>
      <c r="E30" s="317" t="s">
        <v>638</v>
      </c>
      <c r="F30" s="317" t="s">
        <v>621</v>
      </c>
      <c r="G30" s="19" t="s">
        <v>74</v>
      </c>
      <c r="H30" s="319">
        <v>153.16</v>
      </c>
      <c r="I30" s="319">
        <v>24.42</v>
      </c>
      <c r="J30" s="319">
        <v>38.89</v>
      </c>
      <c r="K30" s="319">
        <v>36</v>
      </c>
      <c r="L30" s="319">
        <v>23.51</v>
      </c>
      <c r="M30" s="319">
        <v>147.38999999999999</v>
      </c>
      <c r="N30" s="319">
        <v>92.57</v>
      </c>
    </row>
    <row r="31" spans="2:14" x14ac:dyDescent="0.25">
      <c r="B31" s="285">
        <v>12</v>
      </c>
      <c r="C31" s="19" t="s">
        <v>639</v>
      </c>
      <c r="D31" s="19" t="s">
        <v>84</v>
      </c>
      <c r="E31" s="317" t="s">
        <v>640</v>
      </c>
      <c r="F31" s="317" t="s">
        <v>618</v>
      </c>
      <c r="G31" s="19" t="s">
        <v>75</v>
      </c>
      <c r="H31" s="319">
        <v>454.72</v>
      </c>
      <c r="I31" s="319">
        <v>48.43</v>
      </c>
      <c r="J31" s="319">
        <v>65.16</v>
      </c>
      <c r="K31" s="319">
        <v>53.12</v>
      </c>
      <c r="L31" s="319">
        <v>11.68</v>
      </c>
      <c r="M31" s="319">
        <v>109.68</v>
      </c>
      <c r="N31" s="319">
        <v>81.52</v>
      </c>
    </row>
    <row r="32" spans="2:14" x14ac:dyDescent="0.25">
      <c r="B32" s="285">
        <v>13</v>
      </c>
      <c r="C32" s="19" t="s">
        <v>641</v>
      </c>
      <c r="D32" s="19" t="s">
        <v>84</v>
      </c>
      <c r="E32" s="317" t="s">
        <v>642</v>
      </c>
      <c r="F32" s="317" t="s">
        <v>621</v>
      </c>
      <c r="G32" s="19" t="s">
        <v>76</v>
      </c>
      <c r="H32" s="319">
        <v>8.7899999999999991</v>
      </c>
      <c r="I32" s="319">
        <v>0.84</v>
      </c>
      <c r="J32" s="319">
        <v>1.1200000000000001</v>
      </c>
      <c r="K32" s="319">
        <v>0.72</v>
      </c>
      <c r="L32" s="319">
        <v>8.19</v>
      </c>
      <c r="M32" s="319">
        <v>85.74</v>
      </c>
      <c r="N32" s="319">
        <v>64.569999999999993</v>
      </c>
    </row>
    <row r="33" spans="2:14" x14ac:dyDescent="0.25">
      <c r="B33" s="285">
        <v>14</v>
      </c>
      <c r="C33" s="19" t="s">
        <v>643</v>
      </c>
      <c r="D33" s="19" t="s">
        <v>84</v>
      </c>
      <c r="E33" s="317" t="s">
        <v>476</v>
      </c>
      <c r="F33" s="317" t="s">
        <v>618</v>
      </c>
      <c r="G33" s="19" t="s">
        <v>74</v>
      </c>
      <c r="H33" s="319">
        <v>493.05</v>
      </c>
      <c r="I33" s="319">
        <v>175.14</v>
      </c>
      <c r="J33" s="319">
        <v>234.56</v>
      </c>
      <c r="K33" s="319">
        <v>310</v>
      </c>
      <c r="L33" s="319">
        <v>62.87</v>
      </c>
      <c r="M33" s="319">
        <v>177</v>
      </c>
      <c r="N33" s="319">
        <v>132.16999999999999</v>
      </c>
    </row>
    <row r="34" spans="2:14" x14ac:dyDescent="0.25">
      <c r="B34" s="285">
        <v>15</v>
      </c>
      <c r="C34" s="19" t="s">
        <v>644</v>
      </c>
      <c r="D34" s="19" t="s">
        <v>13</v>
      </c>
      <c r="E34" s="317" t="s">
        <v>645</v>
      </c>
      <c r="F34" s="317" t="s">
        <v>627</v>
      </c>
      <c r="G34" s="19" t="s">
        <v>74</v>
      </c>
      <c r="H34" s="319">
        <v>0</v>
      </c>
      <c r="I34" s="319" t="s">
        <v>595</v>
      </c>
      <c r="J34" s="319" t="s">
        <v>595</v>
      </c>
      <c r="K34" s="319">
        <v>0</v>
      </c>
      <c r="L34" s="319" t="s">
        <v>595</v>
      </c>
      <c r="M34" s="319" t="s">
        <v>595</v>
      </c>
      <c r="N34" s="319" t="s">
        <v>595</v>
      </c>
    </row>
    <row r="35" spans="2:14" x14ac:dyDescent="0.25">
      <c r="B35" s="285">
        <v>16</v>
      </c>
      <c r="C35" s="19" t="s">
        <v>646</v>
      </c>
      <c r="D35" s="19" t="s">
        <v>85</v>
      </c>
      <c r="E35" s="317" t="s">
        <v>647</v>
      </c>
      <c r="F35" s="317" t="s">
        <v>648</v>
      </c>
      <c r="G35" s="19" t="s">
        <v>74</v>
      </c>
      <c r="H35" s="319">
        <v>1.79</v>
      </c>
      <c r="I35" s="319">
        <v>0</v>
      </c>
      <c r="J35" s="319">
        <v>0</v>
      </c>
      <c r="K35" s="319">
        <v>1.32</v>
      </c>
      <c r="L35" s="319">
        <v>73.84</v>
      </c>
      <c r="M35" s="319">
        <v>3059836.11</v>
      </c>
      <c r="N35" s="319">
        <v>3059836.11</v>
      </c>
    </row>
    <row r="36" spans="2:14" x14ac:dyDescent="0.25">
      <c r="B36" s="285">
        <v>17</v>
      </c>
      <c r="C36" s="19" t="s">
        <v>649</v>
      </c>
      <c r="D36" s="19" t="s">
        <v>84</v>
      </c>
      <c r="E36" s="317" t="s">
        <v>481</v>
      </c>
      <c r="F36" s="317" t="s">
        <v>650</v>
      </c>
      <c r="G36" s="19" t="s">
        <v>74</v>
      </c>
      <c r="H36" s="319">
        <v>2.23</v>
      </c>
      <c r="I36" s="319">
        <v>0</v>
      </c>
      <c r="J36" s="319">
        <v>0</v>
      </c>
      <c r="K36" s="319">
        <v>0.11</v>
      </c>
      <c r="L36" s="319">
        <v>4.7300000000000004</v>
      </c>
      <c r="M36" s="319" t="s">
        <v>354</v>
      </c>
      <c r="N36" s="319" t="s">
        <v>354</v>
      </c>
    </row>
    <row r="37" spans="2:14" x14ac:dyDescent="0.25">
      <c r="B37" s="285">
        <v>18</v>
      </c>
      <c r="C37" s="19" t="s">
        <v>651</v>
      </c>
      <c r="D37" s="19" t="s">
        <v>85</v>
      </c>
      <c r="E37" s="317" t="s">
        <v>652</v>
      </c>
      <c r="F37" s="317" t="s">
        <v>653</v>
      </c>
      <c r="G37" s="19" t="s">
        <v>74</v>
      </c>
      <c r="H37" s="319">
        <v>26106.23</v>
      </c>
      <c r="I37" s="319">
        <v>6848.8</v>
      </c>
      <c r="J37" s="319">
        <v>9947.74</v>
      </c>
      <c r="K37" s="319">
        <v>28279.759999999998</v>
      </c>
      <c r="L37" s="319">
        <v>108.33</v>
      </c>
      <c r="M37" s="319">
        <v>412.92</v>
      </c>
      <c r="N37" s="319">
        <v>284.27999999999997</v>
      </c>
    </row>
    <row r="38" spans="2:14" x14ac:dyDescent="0.25">
      <c r="B38" s="285">
        <v>19</v>
      </c>
      <c r="C38" s="19" t="s">
        <v>654</v>
      </c>
      <c r="D38" s="19" t="s">
        <v>85</v>
      </c>
      <c r="E38" s="317" t="s">
        <v>655</v>
      </c>
      <c r="F38" s="317" t="s">
        <v>656</v>
      </c>
      <c r="G38" s="19" t="s">
        <v>74</v>
      </c>
      <c r="H38" s="319">
        <v>2218.84</v>
      </c>
      <c r="I38" s="319">
        <v>109.37</v>
      </c>
      <c r="J38" s="319">
        <v>397.13</v>
      </c>
      <c r="K38" s="319">
        <v>236.13</v>
      </c>
      <c r="L38" s="319">
        <v>10.64</v>
      </c>
      <c r="M38" s="319">
        <v>215.9</v>
      </c>
      <c r="N38" s="319">
        <v>59.46</v>
      </c>
    </row>
    <row r="39" spans="2:14" x14ac:dyDescent="0.25">
      <c r="B39" s="285">
        <v>20</v>
      </c>
      <c r="C39" s="19" t="s">
        <v>657</v>
      </c>
      <c r="D39" s="19" t="s">
        <v>13</v>
      </c>
      <c r="E39" s="317" t="s">
        <v>658</v>
      </c>
      <c r="F39" s="317" t="s">
        <v>659</v>
      </c>
      <c r="G39" s="19" t="s">
        <v>74</v>
      </c>
      <c r="H39" s="319">
        <v>0</v>
      </c>
      <c r="I39" s="319" t="s">
        <v>595</v>
      </c>
      <c r="J39" s="319" t="s">
        <v>595</v>
      </c>
      <c r="K39" s="319">
        <v>0</v>
      </c>
      <c r="L39" s="319" t="s">
        <v>595</v>
      </c>
      <c r="M39" s="319" t="s">
        <v>595</v>
      </c>
      <c r="N39" s="319" t="s">
        <v>595</v>
      </c>
    </row>
    <row r="40" spans="2:14" x14ac:dyDescent="0.25">
      <c r="B40" s="285">
        <v>21</v>
      </c>
      <c r="C40" s="19" t="s">
        <v>660</v>
      </c>
      <c r="D40" s="19" t="s">
        <v>84</v>
      </c>
      <c r="E40" s="317" t="s">
        <v>661</v>
      </c>
      <c r="F40" s="317" t="s">
        <v>662</v>
      </c>
      <c r="G40" s="19" t="s">
        <v>74</v>
      </c>
      <c r="H40" s="319">
        <v>152.44999999999999</v>
      </c>
      <c r="I40" s="319">
        <v>49.42</v>
      </c>
      <c r="J40" s="319">
        <v>66.63</v>
      </c>
      <c r="K40" s="319">
        <v>30.53</v>
      </c>
      <c r="L40" s="319">
        <v>20.03</v>
      </c>
      <c r="M40" s="319">
        <v>61.78</v>
      </c>
      <c r="N40" s="319">
        <v>45.82</v>
      </c>
    </row>
    <row r="41" spans="2:14" x14ac:dyDescent="0.25">
      <c r="B41" s="285">
        <v>22</v>
      </c>
      <c r="C41" s="19" t="s">
        <v>663</v>
      </c>
      <c r="D41" s="19" t="s">
        <v>85</v>
      </c>
      <c r="E41" s="317" t="s">
        <v>664</v>
      </c>
      <c r="F41" s="317" t="s">
        <v>665</v>
      </c>
      <c r="G41" s="19" t="s">
        <v>75</v>
      </c>
      <c r="H41" s="319">
        <v>125.54</v>
      </c>
      <c r="I41" s="319">
        <v>44.15</v>
      </c>
      <c r="J41" s="319">
        <v>61.61</v>
      </c>
      <c r="K41" s="319">
        <v>53.22</v>
      </c>
      <c r="L41" s="319">
        <v>42.4</v>
      </c>
      <c r="M41" s="319">
        <v>120.55</v>
      </c>
      <c r="N41" s="319">
        <v>86.39</v>
      </c>
    </row>
    <row r="42" spans="2:14" x14ac:dyDescent="0.25">
      <c r="B42" s="285">
        <v>23</v>
      </c>
      <c r="C42" s="19" t="s">
        <v>666</v>
      </c>
      <c r="D42" s="19" t="s">
        <v>13</v>
      </c>
      <c r="E42" s="317" t="s">
        <v>667</v>
      </c>
      <c r="F42" s="317" t="s">
        <v>668</v>
      </c>
      <c r="G42" s="19" t="s">
        <v>74</v>
      </c>
      <c r="H42" s="319">
        <v>0</v>
      </c>
      <c r="I42" s="319" t="s">
        <v>595</v>
      </c>
      <c r="J42" s="319" t="s">
        <v>595</v>
      </c>
      <c r="K42" s="319">
        <v>0</v>
      </c>
      <c r="L42" s="319" t="s">
        <v>595</v>
      </c>
      <c r="M42" s="319" t="s">
        <v>595</v>
      </c>
      <c r="N42" s="319" t="s">
        <v>595</v>
      </c>
    </row>
    <row r="43" spans="2:14" x14ac:dyDescent="0.25">
      <c r="B43" s="285">
        <v>24</v>
      </c>
      <c r="C43" s="19" t="s">
        <v>669</v>
      </c>
      <c r="D43" s="19" t="s">
        <v>84</v>
      </c>
      <c r="E43" s="317" t="s">
        <v>500</v>
      </c>
      <c r="F43" s="317" t="s">
        <v>670</v>
      </c>
      <c r="G43" s="19" t="s">
        <v>74</v>
      </c>
      <c r="H43" s="319">
        <v>983.57</v>
      </c>
      <c r="I43" s="319">
        <v>39.200000000000003</v>
      </c>
      <c r="J43" s="319">
        <v>47.58</v>
      </c>
      <c r="K43" s="319">
        <v>44.07</v>
      </c>
      <c r="L43" s="319">
        <v>4.4800000000000004</v>
      </c>
      <c r="M43" s="319">
        <v>112.42</v>
      </c>
      <c r="N43" s="319">
        <v>92.63</v>
      </c>
    </row>
    <row r="44" spans="2:14" x14ac:dyDescent="0.25">
      <c r="B44" s="285">
        <v>25</v>
      </c>
      <c r="C44" s="19" t="s">
        <v>671</v>
      </c>
      <c r="D44" s="19" t="s">
        <v>84</v>
      </c>
      <c r="E44" s="317" t="s">
        <v>672</v>
      </c>
      <c r="F44" s="317" t="s">
        <v>665</v>
      </c>
      <c r="G44" s="19" t="s">
        <v>74</v>
      </c>
      <c r="H44" s="319">
        <v>3246.87</v>
      </c>
      <c r="I44" s="319">
        <v>31.31</v>
      </c>
      <c r="J44" s="319">
        <v>39.119999999999997</v>
      </c>
      <c r="K44" s="319">
        <v>45.01</v>
      </c>
      <c r="L44" s="319">
        <v>1.39</v>
      </c>
      <c r="M44" s="319">
        <v>143.75</v>
      </c>
      <c r="N44" s="319">
        <v>115.05</v>
      </c>
    </row>
    <row r="45" spans="2:14" x14ac:dyDescent="0.25">
      <c r="B45" s="285">
        <v>26</v>
      </c>
      <c r="C45" s="19" t="s">
        <v>673</v>
      </c>
      <c r="D45" s="19" t="s">
        <v>84</v>
      </c>
      <c r="E45" s="317" t="s">
        <v>674</v>
      </c>
      <c r="F45" s="317" t="s">
        <v>675</v>
      </c>
      <c r="G45" s="19" t="s">
        <v>74</v>
      </c>
      <c r="H45" s="319">
        <v>172.59</v>
      </c>
      <c r="I45" s="319">
        <v>19.309999999999999</v>
      </c>
      <c r="J45" s="319">
        <v>23.48</v>
      </c>
      <c r="K45" s="319">
        <v>16</v>
      </c>
      <c r="L45" s="319">
        <v>9.27</v>
      </c>
      <c r="M45" s="319">
        <v>82.85</v>
      </c>
      <c r="N45" s="319">
        <v>68.14</v>
      </c>
    </row>
    <row r="46" spans="2:14" x14ac:dyDescent="0.25">
      <c r="B46" s="285">
        <v>27</v>
      </c>
      <c r="C46" s="19" t="s">
        <v>676</v>
      </c>
      <c r="D46" s="19" t="s">
        <v>85</v>
      </c>
      <c r="E46" s="317" t="s">
        <v>677</v>
      </c>
      <c r="F46" s="317" t="s">
        <v>665</v>
      </c>
      <c r="G46" s="19" t="s">
        <v>74</v>
      </c>
      <c r="H46" s="319">
        <v>359.51</v>
      </c>
      <c r="I46" s="319">
        <v>24.86</v>
      </c>
      <c r="J46" s="319">
        <v>32.44</v>
      </c>
      <c r="K46" s="319">
        <v>324.77</v>
      </c>
      <c r="L46" s="319">
        <v>90.34</v>
      </c>
      <c r="M46" s="319">
        <v>1306.3</v>
      </c>
      <c r="N46" s="319">
        <v>1001.25</v>
      </c>
    </row>
    <row r="47" spans="2:14" x14ac:dyDescent="0.25">
      <c r="B47" s="285">
        <v>28</v>
      </c>
      <c r="C47" s="19" t="s">
        <v>678</v>
      </c>
      <c r="D47" s="19" t="s">
        <v>85</v>
      </c>
      <c r="E47" s="317" t="s">
        <v>679</v>
      </c>
      <c r="F47" s="317" t="s">
        <v>670</v>
      </c>
      <c r="G47" s="19" t="s">
        <v>75</v>
      </c>
      <c r="H47" s="319">
        <v>10.41</v>
      </c>
      <c r="I47" s="319">
        <v>5.89</v>
      </c>
      <c r="J47" s="319">
        <v>7.36</v>
      </c>
      <c r="K47" s="319">
        <v>8.65</v>
      </c>
      <c r="L47" s="319">
        <v>83.09</v>
      </c>
      <c r="M47" s="319">
        <v>146.93</v>
      </c>
      <c r="N47" s="319">
        <v>117.57</v>
      </c>
    </row>
    <row r="48" spans="2:14" x14ac:dyDescent="0.25">
      <c r="B48" s="285">
        <v>29</v>
      </c>
      <c r="C48" s="19" t="s">
        <v>680</v>
      </c>
      <c r="D48" s="19" t="s">
        <v>85</v>
      </c>
      <c r="E48" s="317" t="s">
        <v>681</v>
      </c>
      <c r="F48" s="317" t="s">
        <v>668</v>
      </c>
      <c r="G48" s="19" t="s">
        <v>74</v>
      </c>
      <c r="H48" s="319">
        <v>14.03</v>
      </c>
      <c r="I48" s="319">
        <v>1.77</v>
      </c>
      <c r="J48" s="319">
        <v>2.78</v>
      </c>
      <c r="K48" s="319">
        <v>0.8</v>
      </c>
      <c r="L48" s="319">
        <v>5.73</v>
      </c>
      <c r="M48" s="319">
        <v>45.41</v>
      </c>
      <c r="N48" s="319">
        <v>28.9</v>
      </c>
    </row>
    <row r="49" spans="2:14" x14ac:dyDescent="0.25">
      <c r="B49" s="285">
        <v>30</v>
      </c>
      <c r="C49" s="19" t="s">
        <v>682</v>
      </c>
      <c r="D49" s="19" t="s">
        <v>84</v>
      </c>
      <c r="E49" s="317" t="s">
        <v>683</v>
      </c>
      <c r="F49" s="317" t="s">
        <v>684</v>
      </c>
      <c r="G49" s="19" t="s">
        <v>74</v>
      </c>
      <c r="H49" s="319">
        <v>9.94</v>
      </c>
      <c r="I49" s="319">
        <v>0.04</v>
      </c>
      <c r="J49" s="319">
        <v>0.04</v>
      </c>
      <c r="K49" s="319">
        <v>6.85</v>
      </c>
      <c r="L49" s="319">
        <v>68.930000000000007</v>
      </c>
      <c r="M49" s="319">
        <v>18975.23</v>
      </c>
      <c r="N49" s="319">
        <v>18975.23</v>
      </c>
    </row>
    <row r="50" spans="2:14" x14ac:dyDescent="0.25">
      <c r="B50" s="285">
        <v>31</v>
      </c>
      <c r="C50" s="19" t="s">
        <v>685</v>
      </c>
      <c r="D50" s="19" t="s">
        <v>84</v>
      </c>
      <c r="E50" s="317" t="s">
        <v>686</v>
      </c>
      <c r="F50" s="317" t="s">
        <v>687</v>
      </c>
      <c r="G50" s="19" t="s">
        <v>74</v>
      </c>
      <c r="H50" s="319">
        <v>1048.3599999999999</v>
      </c>
      <c r="I50" s="319">
        <v>299.23</v>
      </c>
      <c r="J50" s="319">
        <v>415.27</v>
      </c>
      <c r="K50" s="319">
        <v>622.64</v>
      </c>
      <c r="L50" s="319">
        <v>59.39</v>
      </c>
      <c r="M50" s="319">
        <v>208.08</v>
      </c>
      <c r="N50" s="319">
        <v>149.94</v>
      </c>
    </row>
    <row r="51" spans="2:14" x14ac:dyDescent="0.25">
      <c r="B51" s="285">
        <v>32</v>
      </c>
      <c r="C51" s="19" t="s">
        <v>688</v>
      </c>
      <c r="D51" s="19" t="s">
        <v>85</v>
      </c>
      <c r="E51" s="317" t="s">
        <v>689</v>
      </c>
      <c r="F51" s="317" t="s">
        <v>690</v>
      </c>
      <c r="G51" s="19" t="s">
        <v>75</v>
      </c>
      <c r="H51" s="319">
        <v>185.14</v>
      </c>
      <c r="I51" s="319">
        <v>10.14</v>
      </c>
      <c r="J51" s="319">
        <v>20.69</v>
      </c>
      <c r="K51" s="319">
        <v>42.2</v>
      </c>
      <c r="L51" s="319">
        <v>22.79</v>
      </c>
      <c r="M51" s="319">
        <v>416.14</v>
      </c>
      <c r="N51" s="319">
        <v>203.97</v>
      </c>
    </row>
    <row r="52" spans="2:14" x14ac:dyDescent="0.25">
      <c r="B52" s="285">
        <v>33</v>
      </c>
      <c r="C52" s="19" t="s">
        <v>691</v>
      </c>
      <c r="D52" s="19" t="s">
        <v>85</v>
      </c>
      <c r="E52" s="317" t="s">
        <v>692</v>
      </c>
      <c r="F52" s="317" t="s">
        <v>693</v>
      </c>
      <c r="G52" s="19" t="s">
        <v>74</v>
      </c>
      <c r="H52" s="319">
        <v>7.2</v>
      </c>
      <c r="I52" s="319">
        <v>0.03</v>
      </c>
      <c r="J52" s="319">
        <v>0.03</v>
      </c>
      <c r="K52" s="319">
        <v>4.51</v>
      </c>
      <c r="L52" s="319">
        <v>62.61</v>
      </c>
      <c r="M52" s="319">
        <v>15638.11</v>
      </c>
      <c r="N52" s="319">
        <v>15638.11</v>
      </c>
    </row>
    <row r="53" spans="2:14" x14ac:dyDescent="0.25">
      <c r="B53" s="285">
        <v>34</v>
      </c>
      <c r="C53" s="19" t="s">
        <v>694</v>
      </c>
      <c r="D53" s="19" t="s">
        <v>85</v>
      </c>
      <c r="E53" s="317" t="s">
        <v>695</v>
      </c>
      <c r="F53" s="317" t="s">
        <v>696</v>
      </c>
      <c r="G53" s="19" t="s">
        <v>74</v>
      </c>
      <c r="H53" s="319">
        <v>35.61</v>
      </c>
      <c r="I53" s="319">
        <v>8.27</v>
      </c>
      <c r="J53" s="319">
        <v>10.68</v>
      </c>
      <c r="K53" s="319">
        <v>19.66</v>
      </c>
      <c r="L53" s="319">
        <v>55.21</v>
      </c>
      <c r="M53" s="319">
        <v>237.74</v>
      </c>
      <c r="N53" s="319">
        <v>184.16</v>
      </c>
    </row>
    <row r="54" spans="2:14" x14ac:dyDescent="0.25">
      <c r="B54" s="285">
        <v>35</v>
      </c>
      <c r="C54" s="19" t="s">
        <v>697</v>
      </c>
      <c r="D54" s="19" t="s">
        <v>84</v>
      </c>
      <c r="E54" s="317" t="s">
        <v>698</v>
      </c>
      <c r="F54" s="317" t="s">
        <v>699</v>
      </c>
      <c r="G54" s="19" t="s">
        <v>75</v>
      </c>
      <c r="H54" s="319">
        <v>194.74</v>
      </c>
      <c r="I54" s="319">
        <v>17.27</v>
      </c>
      <c r="J54" s="319">
        <v>21.91</v>
      </c>
      <c r="K54" s="319">
        <v>19.5</v>
      </c>
      <c r="L54" s="319">
        <v>10.01</v>
      </c>
      <c r="M54" s="319">
        <v>112.88</v>
      </c>
      <c r="N54" s="319">
        <v>88.99</v>
      </c>
    </row>
    <row r="55" spans="2:14" x14ac:dyDescent="0.25">
      <c r="B55" s="285">
        <v>36</v>
      </c>
      <c r="C55" s="19" t="s">
        <v>700</v>
      </c>
      <c r="D55" s="19" t="s">
        <v>84</v>
      </c>
      <c r="E55" s="317" t="s">
        <v>701</v>
      </c>
      <c r="F55" s="317" t="s">
        <v>702</v>
      </c>
      <c r="G55" s="19" t="s">
        <v>74</v>
      </c>
      <c r="H55" s="319">
        <v>29.57</v>
      </c>
      <c r="I55" s="319">
        <v>21.38</v>
      </c>
      <c r="J55" s="319">
        <v>29.53</v>
      </c>
      <c r="K55" s="319">
        <v>29.57</v>
      </c>
      <c r="L55" s="319">
        <v>100</v>
      </c>
      <c r="M55" s="319">
        <v>138.31</v>
      </c>
      <c r="N55" s="319">
        <v>100.14</v>
      </c>
    </row>
    <row r="56" spans="2:14" x14ac:dyDescent="0.25">
      <c r="B56" s="285">
        <v>37</v>
      </c>
      <c r="C56" s="19" t="s">
        <v>703</v>
      </c>
      <c r="D56" s="19" t="s">
        <v>85</v>
      </c>
      <c r="E56" s="317" t="s">
        <v>704</v>
      </c>
      <c r="F56" s="317" t="s">
        <v>705</v>
      </c>
      <c r="G56" s="19" t="s">
        <v>75</v>
      </c>
      <c r="H56" s="319">
        <v>329.76</v>
      </c>
      <c r="I56" s="319">
        <v>46.38</v>
      </c>
      <c r="J56" s="319">
        <v>69.16</v>
      </c>
      <c r="K56" s="319">
        <v>54.13</v>
      </c>
      <c r="L56" s="319">
        <v>16.41</v>
      </c>
      <c r="M56" s="319">
        <v>116.7</v>
      </c>
      <c r="N56" s="319">
        <v>78.260000000000005</v>
      </c>
    </row>
    <row r="57" spans="2:14" x14ac:dyDescent="0.25">
      <c r="B57" s="285">
        <v>38</v>
      </c>
      <c r="C57" s="19" t="s">
        <v>706</v>
      </c>
      <c r="D57" s="19" t="s">
        <v>85</v>
      </c>
      <c r="E57" s="317" t="s">
        <v>707</v>
      </c>
      <c r="F57" s="317" t="s">
        <v>708</v>
      </c>
      <c r="G57" s="19" t="s">
        <v>74</v>
      </c>
      <c r="H57" s="319">
        <v>841.16</v>
      </c>
      <c r="I57" s="319">
        <v>76.97</v>
      </c>
      <c r="J57" s="319">
        <v>141.85</v>
      </c>
      <c r="K57" s="319">
        <v>322.61</v>
      </c>
      <c r="L57" s="319">
        <v>38.35</v>
      </c>
      <c r="M57" s="319">
        <v>419.11</v>
      </c>
      <c r="N57" s="319">
        <v>227.42</v>
      </c>
    </row>
    <row r="58" spans="2:14" x14ac:dyDescent="0.25">
      <c r="B58" s="285">
        <v>39</v>
      </c>
      <c r="C58" s="19" t="s">
        <v>709</v>
      </c>
      <c r="D58" s="19" t="s">
        <v>84</v>
      </c>
      <c r="E58" s="317" t="s">
        <v>710</v>
      </c>
      <c r="F58" s="317" t="s">
        <v>696</v>
      </c>
      <c r="G58" s="19" t="s">
        <v>74</v>
      </c>
      <c r="H58" s="319">
        <v>2187.81</v>
      </c>
      <c r="I58" s="319">
        <v>313.31</v>
      </c>
      <c r="J58" s="319">
        <v>433.25</v>
      </c>
      <c r="K58" s="319">
        <v>499.85</v>
      </c>
      <c r="L58" s="319">
        <v>22.85</v>
      </c>
      <c r="M58" s="319">
        <v>159.54</v>
      </c>
      <c r="N58" s="319">
        <v>115.37</v>
      </c>
    </row>
    <row r="59" spans="2:14" x14ac:dyDescent="0.25">
      <c r="B59" s="285">
        <v>40</v>
      </c>
      <c r="C59" s="19" t="s">
        <v>711</v>
      </c>
      <c r="D59" s="19" t="s">
        <v>85</v>
      </c>
      <c r="E59" s="317" t="s">
        <v>712</v>
      </c>
      <c r="F59" s="317" t="s">
        <v>713</v>
      </c>
      <c r="G59" s="19" t="s">
        <v>74</v>
      </c>
      <c r="H59" s="319">
        <v>321.49</v>
      </c>
      <c r="I59" s="319">
        <v>16.010000000000002</v>
      </c>
      <c r="J59" s="319">
        <v>26.6</v>
      </c>
      <c r="K59" s="319">
        <v>25.95</v>
      </c>
      <c r="L59" s="319">
        <v>8.07</v>
      </c>
      <c r="M59" s="319">
        <v>162.12</v>
      </c>
      <c r="N59" s="319">
        <v>97.55</v>
      </c>
    </row>
    <row r="60" spans="2:14" x14ac:dyDescent="0.25">
      <c r="B60" s="285">
        <v>41</v>
      </c>
      <c r="C60" s="19" t="s">
        <v>714</v>
      </c>
      <c r="D60" s="19" t="s">
        <v>85</v>
      </c>
      <c r="E60" s="317" t="s">
        <v>715</v>
      </c>
      <c r="F60" s="317" t="s">
        <v>665</v>
      </c>
      <c r="G60" s="19" t="s">
        <v>75</v>
      </c>
      <c r="H60" s="319">
        <v>222.2</v>
      </c>
      <c r="I60" s="319">
        <v>22.03</v>
      </c>
      <c r="J60" s="319">
        <v>31.07</v>
      </c>
      <c r="K60" s="319">
        <v>24.52</v>
      </c>
      <c r="L60" s="319">
        <v>11.04</v>
      </c>
      <c r="M60" s="319">
        <v>111.32</v>
      </c>
      <c r="N60" s="319">
        <v>78.91</v>
      </c>
    </row>
    <row r="61" spans="2:14" x14ac:dyDescent="0.25">
      <c r="B61" s="285">
        <v>42</v>
      </c>
      <c r="C61" s="19" t="s">
        <v>716</v>
      </c>
      <c r="D61" s="19" t="s">
        <v>84</v>
      </c>
      <c r="E61" s="317" t="s">
        <v>717</v>
      </c>
      <c r="F61" s="317" t="s">
        <v>684</v>
      </c>
      <c r="G61" s="19" t="s">
        <v>74</v>
      </c>
      <c r="H61" s="319">
        <v>40.93</v>
      </c>
      <c r="I61" s="319">
        <v>3.02</v>
      </c>
      <c r="J61" s="319">
        <v>4.17</v>
      </c>
      <c r="K61" s="319">
        <v>2.93</v>
      </c>
      <c r="L61" s="319">
        <v>7.16</v>
      </c>
      <c r="M61" s="319">
        <v>97.12</v>
      </c>
      <c r="N61" s="319">
        <v>70.33</v>
      </c>
    </row>
    <row r="62" spans="2:14" x14ac:dyDescent="0.25">
      <c r="B62" s="285">
        <v>43</v>
      </c>
      <c r="C62" s="19" t="s">
        <v>718</v>
      </c>
      <c r="D62" s="19" t="s">
        <v>85</v>
      </c>
      <c r="E62" s="317" t="s">
        <v>719</v>
      </c>
      <c r="F62" s="317" t="s">
        <v>713</v>
      </c>
      <c r="G62" s="19" t="s">
        <v>74</v>
      </c>
      <c r="H62" s="319">
        <v>137.47999999999999</v>
      </c>
      <c r="I62" s="319">
        <v>13.55</v>
      </c>
      <c r="J62" s="319">
        <v>27.87</v>
      </c>
      <c r="K62" s="319">
        <v>12.29</v>
      </c>
      <c r="L62" s="319">
        <v>8.94</v>
      </c>
      <c r="M62" s="319">
        <v>90.72</v>
      </c>
      <c r="N62" s="319">
        <v>44.1</v>
      </c>
    </row>
    <row r="63" spans="2:14" x14ac:dyDescent="0.25">
      <c r="B63" s="285">
        <v>44</v>
      </c>
      <c r="C63" s="19" t="s">
        <v>720</v>
      </c>
      <c r="D63" s="19" t="s">
        <v>13</v>
      </c>
      <c r="E63" s="317" t="s">
        <v>721</v>
      </c>
      <c r="F63" s="317" t="s">
        <v>708</v>
      </c>
      <c r="G63" s="19" t="s">
        <v>74</v>
      </c>
      <c r="H63" s="319">
        <v>0</v>
      </c>
      <c r="I63" s="319" t="s">
        <v>595</v>
      </c>
      <c r="J63" s="319" t="s">
        <v>595</v>
      </c>
      <c r="K63" s="319">
        <v>0</v>
      </c>
      <c r="L63" s="319" t="s">
        <v>595</v>
      </c>
      <c r="M63" s="319" t="s">
        <v>595</v>
      </c>
      <c r="N63" s="319" t="s">
        <v>595</v>
      </c>
    </row>
    <row r="64" spans="2:14" x14ac:dyDescent="0.25">
      <c r="B64" s="285">
        <v>45</v>
      </c>
      <c r="C64" s="19" t="s">
        <v>722</v>
      </c>
      <c r="D64" s="19" t="s">
        <v>85</v>
      </c>
      <c r="E64" s="317" t="s">
        <v>723</v>
      </c>
      <c r="F64" s="317" t="s">
        <v>708</v>
      </c>
      <c r="G64" s="19" t="s">
        <v>74</v>
      </c>
      <c r="H64" s="319">
        <v>178.39</v>
      </c>
      <c r="I64" s="319">
        <v>27.85</v>
      </c>
      <c r="J64" s="319">
        <v>49.59</v>
      </c>
      <c r="K64" s="319">
        <v>32.1</v>
      </c>
      <c r="L64" s="319">
        <v>17.989999999999998</v>
      </c>
      <c r="M64" s="319">
        <v>115.26</v>
      </c>
      <c r="N64" s="319">
        <v>64.739999999999995</v>
      </c>
    </row>
    <row r="65" spans="2:15" x14ac:dyDescent="0.25">
      <c r="B65" s="285">
        <v>46</v>
      </c>
      <c r="C65" s="19" t="s">
        <v>724</v>
      </c>
      <c r="D65" s="19" t="s">
        <v>85</v>
      </c>
      <c r="E65" s="317" t="s">
        <v>725</v>
      </c>
      <c r="F65" s="317" t="s">
        <v>726</v>
      </c>
      <c r="G65" s="19" t="s">
        <v>74</v>
      </c>
      <c r="H65" s="319">
        <v>45.7</v>
      </c>
      <c r="I65" s="319">
        <v>2.14</v>
      </c>
      <c r="J65" s="319">
        <v>2.4700000000000002</v>
      </c>
      <c r="K65" s="319">
        <v>2.1</v>
      </c>
      <c r="L65" s="319">
        <v>4.5999999999999996</v>
      </c>
      <c r="M65" s="319">
        <v>98.13</v>
      </c>
      <c r="N65" s="319">
        <v>84.87</v>
      </c>
    </row>
    <row r="66" spans="2:15" x14ac:dyDescent="0.25">
      <c r="B66" s="285">
        <v>47</v>
      </c>
      <c r="C66" s="19" t="s">
        <v>727</v>
      </c>
      <c r="D66" s="19" t="s">
        <v>84</v>
      </c>
      <c r="E66" s="317" t="s">
        <v>728</v>
      </c>
      <c r="F66" s="317" t="s">
        <v>729</v>
      </c>
      <c r="G66" s="19" t="s">
        <v>74</v>
      </c>
      <c r="H66" s="319">
        <v>55.8</v>
      </c>
      <c r="I66" s="319">
        <v>46.05</v>
      </c>
      <c r="J66" s="319">
        <v>53.89</v>
      </c>
      <c r="K66" s="319">
        <v>44.75</v>
      </c>
      <c r="L66" s="319">
        <v>80.19</v>
      </c>
      <c r="M66" s="319">
        <v>97.18</v>
      </c>
      <c r="N66" s="319">
        <v>83.03</v>
      </c>
    </row>
    <row r="67" spans="2:15" x14ac:dyDescent="0.25">
      <c r="B67" s="285">
        <v>48</v>
      </c>
      <c r="C67" s="19" t="s">
        <v>730</v>
      </c>
      <c r="D67" s="19" t="s">
        <v>85</v>
      </c>
      <c r="E67" s="317" t="s">
        <v>635</v>
      </c>
      <c r="F67" s="317" t="s">
        <v>729</v>
      </c>
      <c r="G67" s="19" t="s">
        <v>74</v>
      </c>
      <c r="H67" s="319">
        <v>317.31</v>
      </c>
      <c r="I67" s="319">
        <v>268.08</v>
      </c>
      <c r="J67" s="319">
        <v>371.64</v>
      </c>
      <c r="K67" s="319">
        <v>271.52</v>
      </c>
      <c r="L67" s="319">
        <v>85.57</v>
      </c>
      <c r="M67" s="319">
        <v>101.28</v>
      </c>
      <c r="N67" s="319">
        <v>73.06</v>
      </c>
    </row>
    <row r="68" spans="2:15" x14ac:dyDescent="0.25">
      <c r="B68" s="285">
        <v>49</v>
      </c>
      <c r="C68" s="19" t="s">
        <v>731</v>
      </c>
      <c r="D68" s="19" t="s">
        <v>13</v>
      </c>
      <c r="E68" s="317" t="s">
        <v>635</v>
      </c>
      <c r="F68" s="317" t="s">
        <v>729</v>
      </c>
      <c r="G68" s="19" t="s">
        <v>74</v>
      </c>
      <c r="H68" s="319">
        <v>0</v>
      </c>
      <c r="I68" s="319" t="s">
        <v>595</v>
      </c>
      <c r="J68" s="319" t="s">
        <v>595</v>
      </c>
      <c r="K68" s="319">
        <v>0</v>
      </c>
      <c r="L68" s="319" t="s">
        <v>595</v>
      </c>
      <c r="M68" s="319" t="s">
        <v>595</v>
      </c>
      <c r="N68" s="319" t="s">
        <v>595</v>
      </c>
    </row>
    <row r="69" spans="2:15" x14ac:dyDescent="0.25">
      <c r="B69" s="285">
        <v>50</v>
      </c>
      <c r="C69" s="19" t="s">
        <v>732</v>
      </c>
      <c r="D69" s="19" t="s">
        <v>13</v>
      </c>
      <c r="E69" s="317" t="s">
        <v>733</v>
      </c>
      <c r="F69" s="317" t="s">
        <v>734</v>
      </c>
      <c r="G69" s="19" t="s">
        <v>74</v>
      </c>
      <c r="H69" s="319">
        <v>0</v>
      </c>
      <c r="I69" s="319" t="s">
        <v>595</v>
      </c>
      <c r="J69" s="319" t="s">
        <v>595</v>
      </c>
      <c r="K69" s="319">
        <v>0</v>
      </c>
      <c r="L69" s="319" t="s">
        <v>595</v>
      </c>
      <c r="M69" s="319" t="s">
        <v>595</v>
      </c>
      <c r="N69" s="319" t="s">
        <v>595</v>
      </c>
    </row>
    <row r="70" spans="2:15" x14ac:dyDescent="0.25">
      <c r="B70" s="285">
        <v>51</v>
      </c>
      <c r="C70" s="19" t="s">
        <v>735</v>
      </c>
      <c r="D70" s="19" t="s">
        <v>85</v>
      </c>
      <c r="E70" s="317" t="s">
        <v>503</v>
      </c>
      <c r="F70" s="317" t="s">
        <v>705</v>
      </c>
      <c r="G70" s="19" t="s">
        <v>75</v>
      </c>
      <c r="H70" s="319">
        <v>162.71</v>
      </c>
      <c r="I70" s="319">
        <v>24.36</v>
      </c>
      <c r="J70" s="319">
        <v>32.82</v>
      </c>
      <c r="K70" s="319">
        <v>48.25</v>
      </c>
      <c r="L70" s="319">
        <v>29.65</v>
      </c>
      <c r="M70" s="319">
        <v>198.08</v>
      </c>
      <c r="N70" s="319">
        <v>146.99</v>
      </c>
    </row>
    <row r="71" spans="2:15" x14ac:dyDescent="0.25">
      <c r="B71" s="285">
        <v>52</v>
      </c>
      <c r="C71" s="19" t="s">
        <v>736</v>
      </c>
      <c r="D71" s="19" t="s">
        <v>85</v>
      </c>
      <c r="E71" s="317" t="s">
        <v>737</v>
      </c>
      <c r="F71" s="317" t="s">
        <v>656</v>
      </c>
      <c r="G71" s="19" t="s">
        <v>74</v>
      </c>
      <c r="H71" s="319">
        <v>1.56</v>
      </c>
      <c r="I71" s="319">
        <v>1.96</v>
      </c>
      <c r="J71" s="319">
        <v>2.41</v>
      </c>
      <c r="K71" s="319">
        <v>1.51</v>
      </c>
      <c r="L71" s="319">
        <v>96.78</v>
      </c>
      <c r="M71" s="319">
        <v>76.87</v>
      </c>
      <c r="N71" s="319">
        <v>62.61</v>
      </c>
    </row>
    <row r="72" spans="2:15" x14ac:dyDescent="0.25">
      <c r="B72" s="285">
        <v>53</v>
      </c>
      <c r="C72" s="19" t="s">
        <v>738</v>
      </c>
      <c r="D72" s="19" t="s">
        <v>84</v>
      </c>
      <c r="E72" s="317" t="s">
        <v>739</v>
      </c>
      <c r="F72" s="317" t="s">
        <v>740</v>
      </c>
      <c r="G72" s="19" t="s">
        <v>74</v>
      </c>
      <c r="H72" s="319">
        <v>2759.66</v>
      </c>
      <c r="I72" s="319">
        <v>265.02999999999997</v>
      </c>
      <c r="J72" s="319">
        <v>417.42</v>
      </c>
      <c r="K72" s="319">
        <v>199.9</v>
      </c>
      <c r="L72" s="319">
        <v>7.24</v>
      </c>
      <c r="M72" s="319">
        <v>75.430000000000007</v>
      </c>
      <c r="N72" s="319">
        <v>47.89</v>
      </c>
    </row>
    <row r="73" spans="2:15" x14ac:dyDescent="0.25">
      <c r="B73" s="285">
        <v>54</v>
      </c>
      <c r="C73" s="19" t="s">
        <v>741</v>
      </c>
      <c r="D73" s="19" t="s">
        <v>85</v>
      </c>
      <c r="E73" s="317" t="s">
        <v>742</v>
      </c>
      <c r="F73" s="317" t="s">
        <v>705</v>
      </c>
      <c r="G73" s="19" t="s">
        <v>74</v>
      </c>
      <c r="H73" s="319">
        <v>33.07</v>
      </c>
      <c r="I73" s="319">
        <v>11.15</v>
      </c>
      <c r="J73" s="319">
        <v>15.06</v>
      </c>
      <c r="K73" s="319">
        <v>11.11</v>
      </c>
      <c r="L73" s="319">
        <v>33.6</v>
      </c>
      <c r="M73" s="319">
        <v>99.66</v>
      </c>
      <c r="N73" s="319">
        <v>73.790000000000006</v>
      </c>
    </row>
    <row r="74" spans="2:15" x14ac:dyDescent="0.25">
      <c r="B74" s="285">
        <v>55</v>
      </c>
      <c r="C74" s="19" t="s">
        <v>743</v>
      </c>
      <c r="D74" s="19" t="s">
        <v>84</v>
      </c>
      <c r="E74" s="19" t="s">
        <v>744</v>
      </c>
      <c r="F74" s="19" t="s">
        <v>745</v>
      </c>
      <c r="G74" s="19" t="s">
        <v>75</v>
      </c>
      <c r="H74" s="19">
        <v>4.0999999999999996</v>
      </c>
      <c r="I74" s="19">
        <v>0.28000000000000003</v>
      </c>
      <c r="J74" s="19">
        <v>0.43</v>
      </c>
      <c r="K74" s="19">
        <v>0.25</v>
      </c>
      <c r="L74" s="19">
        <v>6.12</v>
      </c>
      <c r="M74" s="19">
        <v>89.51</v>
      </c>
      <c r="N74" s="19">
        <v>58.16</v>
      </c>
      <c r="O74" s="19"/>
    </row>
    <row r="75" spans="2:15" x14ac:dyDescent="0.25">
      <c r="B75" s="285">
        <v>56</v>
      </c>
      <c r="C75" s="19" t="s">
        <v>746</v>
      </c>
      <c r="D75" s="19" t="s">
        <v>85</v>
      </c>
      <c r="E75" s="19" t="s">
        <v>672</v>
      </c>
      <c r="F75" s="19" t="s">
        <v>747</v>
      </c>
      <c r="G75" s="19" t="s">
        <v>74</v>
      </c>
      <c r="H75" s="19">
        <v>25.86</v>
      </c>
      <c r="I75" s="19">
        <v>1.1399999999999999</v>
      </c>
      <c r="J75" s="19">
        <v>1.48</v>
      </c>
      <c r="K75" s="19">
        <v>1.35</v>
      </c>
      <c r="L75" s="19">
        <v>5.22</v>
      </c>
      <c r="M75" s="19">
        <v>118.4</v>
      </c>
      <c r="N75" s="19">
        <v>91.38</v>
      </c>
      <c r="O75" s="19"/>
    </row>
    <row r="76" spans="2:15" x14ac:dyDescent="0.25">
      <c r="B76" s="285">
        <v>57</v>
      </c>
      <c r="C76" s="19" t="s">
        <v>748</v>
      </c>
      <c r="D76" s="19" t="s">
        <v>85</v>
      </c>
      <c r="E76" s="19" t="s">
        <v>749</v>
      </c>
      <c r="F76" s="19" t="s">
        <v>750</v>
      </c>
      <c r="G76" s="19" t="s">
        <v>74</v>
      </c>
      <c r="H76" s="19">
        <v>2.83</v>
      </c>
      <c r="I76" s="19">
        <v>1.1299999999999999</v>
      </c>
      <c r="J76" s="19">
        <v>1.18</v>
      </c>
      <c r="K76" s="19">
        <v>2.83</v>
      </c>
      <c r="L76" s="19">
        <v>100</v>
      </c>
      <c r="M76" s="19">
        <v>250.81</v>
      </c>
      <c r="N76" s="19">
        <v>239.55</v>
      </c>
      <c r="O76" s="19"/>
    </row>
    <row r="77" spans="2:15" ht="12.75" customHeight="1" x14ac:dyDescent="0.25">
      <c r="B77" s="285">
        <v>58</v>
      </c>
      <c r="C77" s="19" t="s">
        <v>751</v>
      </c>
      <c r="D77" s="19" t="s">
        <v>84</v>
      </c>
      <c r="E77" s="19" t="s">
        <v>480</v>
      </c>
      <c r="F77" s="19" t="s">
        <v>621</v>
      </c>
      <c r="G77" s="19" t="s">
        <v>74</v>
      </c>
      <c r="H77" s="19">
        <v>32.369999999999997</v>
      </c>
      <c r="I77" s="19">
        <v>3.36</v>
      </c>
      <c r="J77" s="19">
        <v>4.4400000000000004</v>
      </c>
      <c r="K77" s="19">
        <v>4.3</v>
      </c>
      <c r="L77" s="19">
        <v>13.29</v>
      </c>
      <c r="M77" s="19">
        <v>128.11000000000001</v>
      </c>
      <c r="N77" s="19">
        <v>96.88</v>
      </c>
      <c r="O77" s="19"/>
    </row>
    <row r="78" spans="2:15" ht="12.75" customHeight="1" x14ac:dyDescent="0.25">
      <c r="B78" s="285">
        <v>59</v>
      </c>
      <c r="C78" s="19" t="s">
        <v>752</v>
      </c>
      <c r="D78" s="19" t="s">
        <v>84</v>
      </c>
      <c r="E78" s="19" t="s">
        <v>753</v>
      </c>
      <c r="F78" s="19" t="s">
        <v>745</v>
      </c>
      <c r="G78" s="19" t="s">
        <v>74</v>
      </c>
      <c r="H78" s="19">
        <v>71.38</v>
      </c>
      <c r="I78" s="19">
        <v>2.88</v>
      </c>
      <c r="J78" s="19">
        <v>4.18</v>
      </c>
      <c r="K78" s="19">
        <v>8.49</v>
      </c>
      <c r="L78" s="19">
        <v>11.9</v>
      </c>
      <c r="M78" s="19">
        <v>294.63</v>
      </c>
      <c r="N78" s="19">
        <v>203.05</v>
      </c>
      <c r="O78" s="19"/>
    </row>
    <row r="79" spans="2:15" ht="12" customHeight="1" x14ac:dyDescent="0.25">
      <c r="B79" s="285">
        <v>60</v>
      </c>
      <c r="C79" s="19" t="s">
        <v>754</v>
      </c>
      <c r="D79" s="19" t="s">
        <v>85</v>
      </c>
      <c r="E79" s="19" t="s">
        <v>755</v>
      </c>
      <c r="F79" s="19" t="s">
        <v>713</v>
      </c>
      <c r="G79" s="19" t="s">
        <v>74</v>
      </c>
      <c r="H79" s="19">
        <v>120.02</v>
      </c>
      <c r="I79" s="19">
        <v>1.07</v>
      </c>
      <c r="J79" s="19">
        <v>1.52</v>
      </c>
      <c r="K79" s="19">
        <v>47.08</v>
      </c>
      <c r="L79" s="19">
        <v>39.229999999999997</v>
      </c>
      <c r="M79" s="19">
        <v>4400.29</v>
      </c>
      <c r="N79" s="19">
        <v>3097.57</v>
      </c>
      <c r="O79" s="19"/>
    </row>
    <row r="80" spans="2:15" ht="12.75" customHeight="1" x14ac:dyDescent="0.25">
      <c r="B80" s="285">
        <v>61</v>
      </c>
      <c r="C80" s="19" t="s">
        <v>756</v>
      </c>
      <c r="D80" s="19" t="s">
        <v>84</v>
      </c>
      <c r="E80" s="19" t="s">
        <v>757</v>
      </c>
      <c r="F80" s="19" t="s">
        <v>693</v>
      </c>
      <c r="G80" s="19" t="s">
        <v>75</v>
      </c>
      <c r="H80" s="19">
        <v>8.36</v>
      </c>
      <c r="I80" s="19">
        <v>0.06</v>
      </c>
      <c r="J80" s="19">
        <v>0.16</v>
      </c>
      <c r="K80" s="19">
        <v>0</v>
      </c>
      <c r="L80" s="19">
        <v>0</v>
      </c>
      <c r="M80" s="19">
        <v>0</v>
      </c>
      <c r="N80" s="19">
        <v>0</v>
      </c>
      <c r="O80" s="19"/>
    </row>
    <row r="81" spans="2:15" ht="11.25" customHeight="1" x14ac:dyDescent="0.25">
      <c r="B81" s="285">
        <v>62</v>
      </c>
      <c r="C81" s="19" t="s">
        <v>758</v>
      </c>
      <c r="D81" s="19" t="s">
        <v>84</v>
      </c>
      <c r="E81" s="19" t="s">
        <v>759</v>
      </c>
      <c r="F81" s="19" t="s">
        <v>760</v>
      </c>
      <c r="G81" s="19" t="s">
        <v>75</v>
      </c>
      <c r="H81" s="19">
        <v>7.54</v>
      </c>
      <c r="I81" s="19">
        <v>2.4500000000000002</v>
      </c>
      <c r="J81" s="19">
        <v>2.5</v>
      </c>
      <c r="K81" s="19">
        <v>1.92</v>
      </c>
      <c r="L81" s="19">
        <v>25.54</v>
      </c>
      <c r="M81" s="19">
        <v>78.45</v>
      </c>
      <c r="N81" s="19">
        <v>76.92</v>
      </c>
      <c r="O81" s="19"/>
    </row>
    <row r="82" spans="2:15" x14ac:dyDescent="0.25">
      <c r="B82" s="285">
        <v>63</v>
      </c>
      <c r="C82" s="19" t="s">
        <v>761</v>
      </c>
      <c r="D82" s="19" t="s">
        <v>85</v>
      </c>
      <c r="E82" s="317" t="s">
        <v>523</v>
      </c>
      <c r="F82" s="317" t="s">
        <v>745</v>
      </c>
      <c r="G82" s="19" t="s">
        <v>74</v>
      </c>
      <c r="H82" s="19">
        <v>70.42</v>
      </c>
      <c r="I82" s="19">
        <v>8.16</v>
      </c>
      <c r="J82" s="19">
        <v>10.34</v>
      </c>
      <c r="K82" s="19">
        <v>8.4600000000000009</v>
      </c>
      <c r="L82" s="19">
        <v>12.01</v>
      </c>
      <c r="M82" s="19">
        <v>103.72</v>
      </c>
      <c r="N82" s="19">
        <v>81.790000000000006</v>
      </c>
      <c r="O82" s="19"/>
    </row>
    <row r="83" spans="2:15" x14ac:dyDescent="0.25">
      <c r="B83" s="285">
        <v>64</v>
      </c>
      <c r="C83" s="19" t="s">
        <v>762</v>
      </c>
      <c r="D83" s="19" t="s">
        <v>85</v>
      </c>
      <c r="E83" s="317" t="s">
        <v>507</v>
      </c>
      <c r="F83" s="317" t="s">
        <v>705</v>
      </c>
      <c r="G83" s="19" t="s">
        <v>75</v>
      </c>
      <c r="H83" s="19">
        <v>25.04</v>
      </c>
      <c r="I83" s="19">
        <v>1.75</v>
      </c>
      <c r="J83" s="19">
        <v>2.92</v>
      </c>
      <c r="K83" s="19">
        <v>4.3</v>
      </c>
      <c r="L83" s="19">
        <v>17.170000000000002</v>
      </c>
      <c r="M83" s="19">
        <v>245.94</v>
      </c>
      <c r="N83" s="19">
        <v>147.43</v>
      </c>
      <c r="O83" s="19"/>
    </row>
    <row r="84" spans="2:15" x14ac:dyDescent="0.25">
      <c r="B84" s="285">
        <v>65</v>
      </c>
      <c r="C84" s="19" t="s">
        <v>763</v>
      </c>
      <c r="D84" s="19" t="s">
        <v>13</v>
      </c>
      <c r="E84" s="317" t="s">
        <v>764</v>
      </c>
      <c r="F84" s="317" t="s">
        <v>747</v>
      </c>
      <c r="G84" s="19" t="s">
        <v>75</v>
      </c>
      <c r="H84" s="19">
        <v>0</v>
      </c>
      <c r="I84" s="19" t="s">
        <v>595</v>
      </c>
      <c r="J84" s="19" t="s">
        <v>595</v>
      </c>
      <c r="K84" s="19">
        <v>0</v>
      </c>
      <c r="L84" s="19" t="s">
        <v>595</v>
      </c>
      <c r="M84" s="19" t="s">
        <v>595</v>
      </c>
      <c r="N84" s="19" t="s">
        <v>595</v>
      </c>
      <c r="O84" s="19"/>
    </row>
    <row r="85" spans="2:15" x14ac:dyDescent="0.25">
      <c r="B85" s="285">
        <v>66</v>
      </c>
      <c r="C85" s="19" t="s">
        <v>765</v>
      </c>
      <c r="D85" s="19" t="s">
        <v>13</v>
      </c>
      <c r="E85" s="317" t="s">
        <v>677</v>
      </c>
      <c r="F85" s="317" t="s">
        <v>745</v>
      </c>
      <c r="G85" s="19" t="s">
        <v>76</v>
      </c>
      <c r="H85" s="19">
        <v>0</v>
      </c>
      <c r="I85" s="19" t="s">
        <v>595</v>
      </c>
      <c r="J85" s="19" t="s">
        <v>595</v>
      </c>
      <c r="K85" s="19">
        <v>0</v>
      </c>
      <c r="L85" s="19" t="s">
        <v>595</v>
      </c>
      <c r="M85" s="19" t="s">
        <v>595</v>
      </c>
      <c r="N85" s="19" t="s">
        <v>595</v>
      </c>
      <c r="O85" s="19"/>
    </row>
    <row r="86" spans="2:15" x14ac:dyDescent="0.25">
      <c r="B86" s="285">
        <v>67</v>
      </c>
      <c r="C86" s="19" t="s">
        <v>766</v>
      </c>
      <c r="D86" s="19" t="s">
        <v>13</v>
      </c>
      <c r="E86" s="317" t="s">
        <v>472</v>
      </c>
      <c r="F86" s="317" t="s">
        <v>745</v>
      </c>
      <c r="G86" s="19" t="s">
        <v>74</v>
      </c>
      <c r="H86" s="19">
        <v>0</v>
      </c>
      <c r="I86" s="19" t="s">
        <v>595</v>
      </c>
      <c r="J86" s="19" t="s">
        <v>595</v>
      </c>
      <c r="K86" s="19">
        <v>0</v>
      </c>
      <c r="L86" s="19" t="s">
        <v>595</v>
      </c>
      <c r="M86" s="19" t="s">
        <v>595</v>
      </c>
      <c r="N86" s="19" t="s">
        <v>595</v>
      </c>
      <c r="O86" s="19"/>
    </row>
    <row r="87" spans="2:15" x14ac:dyDescent="0.25">
      <c r="B87" s="285">
        <v>68</v>
      </c>
      <c r="C87" s="19" t="s">
        <v>767</v>
      </c>
      <c r="D87" s="19" t="s">
        <v>13</v>
      </c>
      <c r="E87" s="317" t="s">
        <v>768</v>
      </c>
      <c r="F87" s="317" t="s">
        <v>745</v>
      </c>
      <c r="G87" s="19" t="s">
        <v>74</v>
      </c>
      <c r="H87" s="19">
        <v>0</v>
      </c>
      <c r="I87" s="19" t="s">
        <v>595</v>
      </c>
      <c r="J87" s="19" t="s">
        <v>595</v>
      </c>
      <c r="K87" s="19">
        <v>0</v>
      </c>
      <c r="L87" s="19" t="s">
        <v>595</v>
      </c>
      <c r="M87" s="19" t="s">
        <v>595</v>
      </c>
      <c r="N87" s="19" t="s">
        <v>595</v>
      </c>
      <c r="O87" s="19"/>
    </row>
    <row r="88" spans="2:15" x14ac:dyDescent="0.25">
      <c r="B88" s="285">
        <v>69</v>
      </c>
      <c r="C88" s="19" t="s">
        <v>769</v>
      </c>
      <c r="D88" s="19" t="s">
        <v>84</v>
      </c>
      <c r="E88" s="317" t="s">
        <v>770</v>
      </c>
      <c r="F88" s="317" t="s">
        <v>771</v>
      </c>
      <c r="G88" s="19" t="s">
        <v>74</v>
      </c>
      <c r="H88" s="19">
        <v>6.01</v>
      </c>
      <c r="I88" s="19">
        <v>0.14000000000000001</v>
      </c>
      <c r="J88" s="19">
        <v>0.14000000000000001</v>
      </c>
      <c r="K88" s="19">
        <v>0.5</v>
      </c>
      <c r="L88" s="19">
        <v>8.31</v>
      </c>
      <c r="M88" s="19">
        <v>362.24</v>
      </c>
      <c r="N88" s="19">
        <v>362.24</v>
      </c>
      <c r="O88" s="19"/>
    </row>
    <row r="89" spans="2:15" x14ac:dyDescent="0.25">
      <c r="B89" s="285">
        <v>70</v>
      </c>
      <c r="C89" s="19" t="s">
        <v>772</v>
      </c>
      <c r="D89" s="19" t="s">
        <v>84</v>
      </c>
      <c r="E89" s="317" t="s">
        <v>770</v>
      </c>
      <c r="F89" s="317" t="s">
        <v>771</v>
      </c>
      <c r="G89" s="19" t="s">
        <v>74</v>
      </c>
      <c r="H89" s="19">
        <v>6.01</v>
      </c>
      <c r="I89" s="19">
        <v>0.01</v>
      </c>
      <c r="J89" s="19">
        <v>0.01</v>
      </c>
      <c r="K89" s="19">
        <v>0.25</v>
      </c>
      <c r="L89" s="19">
        <v>4.16</v>
      </c>
      <c r="M89" s="19">
        <v>3027.07</v>
      </c>
      <c r="N89" s="19">
        <v>3027.07</v>
      </c>
      <c r="O89" s="19"/>
    </row>
    <row r="90" spans="2:15" x14ac:dyDescent="0.25">
      <c r="B90" s="464" t="s">
        <v>774</v>
      </c>
      <c r="C90" s="464"/>
      <c r="D90" s="261"/>
      <c r="E90" s="321"/>
      <c r="F90" s="321"/>
      <c r="G90" s="261"/>
      <c r="H90" s="322">
        <v>45624.29</v>
      </c>
      <c r="I90" s="322">
        <v>9048.4699999999993</v>
      </c>
      <c r="J90" s="322">
        <v>13328.37</v>
      </c>
      <c r="K90" s="322">
        <v>32036.69</v>
      </c>
      <c r="L90" s="322">
        <v>70.22</v>
      </c>
      <c r="M90" s="322">
        <v>354.06</v>
      </c>
      <c r="N90" s="322">
        <v>240.36</v>
      </c>
    </row>
    <row r="91" spans="2:15" x14ac:dyDescent="0.25">
      <c r="B91" s="464" t="s">
        <v>773</v>
      </c>
      <c r="C91" s="464"/>
      <c r="D91" s="323"/>
      <c r="E91" s="324"/>
      <c r="F91" s="324"/>
      <c r="G91" s="323"/>
      <c r="H91" s="325">
        <v>1187050.8</v>
      </c>
      <c r="I91" s="325">
        <v>228639.91</v>
      </c>
      <c r="J91" s="325">
        <v>348148.61</v>
      </c>
      <c r="K91" s="325">
        <v>388903.86</v>
      </c>
      <c r="L91" s="325">
        <v>32.76</v>
      </c>
      <c r="M91" s="325">
        <v>170.09</v>
      </c>
      <c r="N91" s="325">
        <v>93.41</v>
      </c>
    </row>
    <row r="92" spans="2:15" x14ac:dyDescent="0.2">
      <c r="B92" s="356" t="s">
        <v>513</v>
      </c>
      <c r="C92" s="320"/>
    </row>
    <row r="93" spans="2:15" ht="14.25" customHeight="1" x14ac:dyDescent="0.25">
      <c r="B93" s="471" t="s">
        <v>775</v>
      </c>
      <c r="C93" s="471"/>
      <c r="D93" s="471"/>
      <c r="E93" s="471"/>
      <c r="F93" s="471"/>
      <c r="G93" s="471"/>
      <c r="H93" s="471"/>
      <c r="I93" s="471"/>
      <c r="J93" s="471"/>
      <c r="K93" s="471"/>
      <c r="L93" s="471"/>
      <c r="M93" s="471"/>
      <c r="N93" s="471"/>
    </row>
    <row r="94" spans="2:15" ht="27" customHeight="1" x14ac:dyDescent="0.25">
      <c r="B94" s="471" t="s">
        <v>776</v>
      </c>
      <c r="C94" s="471"/>
      <c r="D94" s="471"/>
      <c r="E94" s="471"/>
      <c r="F94" s="471"/>
      <c r="G94" s="471"/>
      <c r="H94" s="471"/>
      <c r="I94" s="471"/>
      <c r="J94" s="471"/>
      <c r="K94" s="471"/>
      <c r="L94" s="471"/>
      <c r="M94" s="471"/>
      <c r="N94" s="471"/>
    </row>
    <row r="95" spans="2:15" ht="27.75" customHeight="1" x14ac:dyDescent="0.25">
      <c r="B95" s="471" t="s">
        <v>777</v>
      </c>
      <c r="C95" s="471"/>
      <c r="D95" s="471"/>
      <c r="E95" s="471"/>
      <c r="F95" s="471"/>
      <c r="G95" s="471"/>
      <c r="H95" s="471"/>
      <c r="I95" s="471"/>
      <c r="J95" s="471"/>
      <c r="K95" s="471"/>
      <c r="L95" s="471"/>
      <c r="M95" s="471"/>
      <c r="N95" s="471"/>
    </row>
    <row r="96" spans="2:15" ht="27.75" customHeight="1" x14ac:dyDescent="0.25">
      <c r="B96" s="471" t="s">
        <v>778</v>
      </c>
      <c r="C96" s="471"/>
      <c r="D96" s="471"/>
      <c r="E96" s="471"/>
      <c r="F96" s="471"/>
      <c r="G96" s="471"/>
      <c r="H96" s="471"/>
      <c r="I96" s="471"/>
      <c r="J96" s="471"/>
      <c r="K96" s="471"/>
      <c r="L96" s="471"/>
      <c r="M96" s="471"/>
      <c r="N96" s="471"/>
    </row>
    <row r="97" spans="2:14" x14ac:dyDescent="0.25">
      <c r="B97" s="470"/>
      <c r="C97" s="470"/>
      <c r="D97" s="470"/>
      <c r="E97" s="470"/>
      <c r="F97" s="470"/>
      <c r="G97" s="470"/>
      <c r="H97" s="470"/>
      <c r="I97" s="470"/>
      <c r="J97" s="470"/>
      <c r="K97" s="470"/>
      <c r="L97" s="470"/>
      <c r="M97" s="470"/>
      <c r="N97" s="470"/>
    </row>
  </sheetData>
  <mergeCells count="20">
    <mergeCell ref="B97:N97"/>
    <mergeCell ref="B90:C90"/>
    <mergeCell ref="B91:C91"/>
    <mergeCell ref="B93:N93"/>
    <mergeCell ref="B94:N94"/>
    <mergeCell ref="B95:N95"/>
    <mergeCell ref="B96:N96"/>
    <mergeCell ref="B6:N6"/>
    <mergeCell ref="L4:N4"/>
    <mergeCell ref="G4:G5"/>
    <mergeCell ref="B19:N19"/>
    <mergeCell ref="O2:P3"/>
    <mergeCell ref="H4:K4"/>
    <mergeCell ref="B4:B5"/>
    <mergeCell ref="C4:C5"/>
    <mergeCell ref="D4:D5"/>
    <mergeCell ref="E4:E5"/>
    <mergeCell ref="F4:F5"/>
    <mergeCell ref="B2:N2"/>
    <mergeCell ref="B3:N3"/>
  </mergeCells>
  <hyperlinks>
    <hyperlink ref="O2:P3" location="'Table of Contents'!A1" display="Go To Table Of Contents" xr:uid="{00000000-0004-0000-0900-000000000000}"/>
  </hyperlink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J25"/>
  <sheetViews>
    <sheetView showGridLines="0" workbookViewId="0">
      <selection activeCell="C2" sqref="C2:G2"/>
    </sheetView>
  </sheetViews>
  <sheetFormatPr defaultRowHeight="15" x14ac:dyDescent="0.25"/>
  <cols>
    <col min="1" max="1" width="1.85546875" style="43" customWidth="1"/>
    <col min="2" max="2" width="1.85546875" customWidth="1"/>
    <col min="3" max="4" width="35.140625" style="15" customWidth="1"/>
    <col min="5" max="5" width="13.140625" style="15" customWidth="1"/>
    <col min="6" max="6" width="9.140625" style="15"/>
    <col min="7" max="7" width="13.42578125" style="15" customWidth="1"/>
    <col min="8" max="8" width="3.7109375" customWidth="1"/>
    <col min="9" max="10" width="7.140625" customWidth="1"/>
  </cols>
  <sheetData>
    <row r="1" spans="3:10" ht="12" customHeight="1" x14ac:dyDescent="0.25"/>
    <row r="2" spans="3:10" ht="15.75" customHeight="1" x14ac:dyDescent="0.25">
      <c r="C2" s="473" t="s">
        <v>1042</v>
      </c>
      <c r="D2" s="473"/>
      <c r="E2" s="473"/>
      <c r="F2" s="473"/>
      <c r="G2" s="473"/>
      <c r="I2" s="411" t="s">
        <v>315</v>
      </c>
      <c r="J2" s="411"/>
    </row>
    <row r="3" spans="3:10" x14ac:dyDescent="0.25">
      <c r="C3" s="472" t="s">
        <v>395</v>
      </c>
      <c r="D3" s="472"/>
      <c r="E3" s="472"/>
      <c r="F3" s="472"/>
      <c r="G3" s="472"/>
      <c r="I3" s="411"/>
      <c r="J3" s="411"/>
    </row>
    <row r="4" spans="3:10" ht="50.25" customHeight="1" x14ac:dyDescent="0.25">
      <c r="C4" s="357" t="s">
        <v>780</v>
      </c>
      <c r="D4" s="350"/>
      <c r="E4" s="18" t="s">
        <v>783</v>
      </c>
      <c r="F4" s="18" t="s">
        <v>583</v>
      </c>
      <c r="G4" s="18" t="s">
        <v>784</v>
      </c>
    </row>
    <row r="5" spans="3:10" x14ac:dyDescent="0.25">
      <c r="C5" s="349" t="s">
        <v>394</v>
      </c>
      <c r="D5" s="120" t="s">
        <v>393</v>
      </c>
      <c r="E5" s="121">
        <v>165</v>
      </c>
      <c r="F5" s="121">
        <v>7</v>
      </c>
      <c r="G5" s="121">
        <v>172</v>
      </c>
    </row>
    <row r="6" spans="3:10" x14ac:dyDescent="0.25">
      <c r="C6" s="98"/>
      <c r="D6" s="10" t="s">
        <v>378</v>
      </c>
      <c r="E6" s="79">
        <v>9.86</v>
      </c>
      <c r="F6" s="79">
        <v>0.38</v>
      </c>
      <c r="G6" s="203">
        <v>10.24</v>
      </c>
    </row>
    <row r="7" spans="3:10" x14ac:dyDescent="0.25">
      <c r="C7" s="98"/>
      <c r="D7" s="10" t="s">
        <v>83</v>
      </c>
      <c r="E7" s="79">
        <v>1.88</v>
      </c>
      <c r="F7" s="79">
        <v>7.0000000000000007E-2</v>
      </c>
      <c r="G7" s="79">
        <v>1.95</v>
      </c>
    </row>
    <row r="8" spans="3:10" x14ac:dyDescent="0.25">
      <c r="C8" s="98"/>
      <c r="D8" s="10" t="s">
        <v>781</v>
      </c>
      <c r="E8" s="79">
        <v>3.18</v>
      </c>
      <c r="F8" s="79">
        <v>0.28999999999999998</v>
      </c>
      <c r="G8" s="79">
        <v>3.47</v>
      </c>
    </row>
    <row r="9" spans="3:10" ht="14.25" customHeight="1" x14ac:dyDescent="0.25">
      <c r="C9" s="98"/>
      <c r="D9" s="19" t="s">
        <v>782</v>
      </c>
      <c r="E9" s="117">
        <v>32.18</v>
      </c>
      <c r="F9" s="117">
        <v>77.290000000000006</v>
      </c>
      <c r="G9" s="117">
        <v>33.89</v>
      </c>
    </row>
    <row r="10" spans="3:10" x14ac:dyDescent="0.25">
      <c r="C10" s="182"/>
      <c r="D10" s="311" t="s">
        <v>363</v>
      </c>
      <c r="E10" s="122">
        <v>169.13</v>
      </c>
      <c r="F10" s="122">
        <v>378.76</v>
      </c>
      <c r="G10" s="122">
        <v>177.61</v>
      </c>
    </row>
    <row r="11" spans="3:10" x14ac:dyDescent="0.25">
      <c r="C11" s="10"/>
      <c r="D11" s="10"/>
    </row>
    <row r="12" spans="3:10" x14ac:dyDescent="0.25">
      <c r="C12" s="10"/>
      <c r="D12" s="10"/>
    </row>
    <row r="13" spans="3:10" x14ac:dyDescent="0.25">
      <c r="C13" s="139"/>
      <c r="D13" s="139"/>
      <c r="E13" s="139"/>
      <c r="F13" s="139"/>
    </row>
    <row r="14" spans="3:10" x14ac:dyDescent="0.25">
      <c r="C14" s="139"/>
      <c r="D14" s="139"/>
      <c r="E14" s="139"/>
      <c r="F14" s="139"/>
    </row>
    <row r="15" spans="3:10" ht="63.75" x14ac:dyDescent="0.25">
      <c r="C15" s="167" t="s">
        <v>79</v>
      </c>
      <c r="D15" s="167"/>
      <c r="E15" s="167" t="s">
        <v>120</v>
      </c>
      <c r="F15" s="139"/>
    </row>
    <row r="16" spans="3:10" x14ac:dyDescent="0.25">
      <c r="C16" s="171" t="s">
        <v>291</v>
      </c>
      <c r="D16" s="171"/>
      <c r="E16" s="172">
        <v>3.8744000000000001</v>
      </c>
      <c r="F16" s="139"/>
    </row>
    <row r="17" spans="3:6" x14ac:dyDescent="0.25">
      <c r="C17" s="171" t="s">
        <v>289</v>
      </c>
      <c r="D17" s="171"/>
      <c r="E17" s="172">
        <v>2.6664999999999996</v>
      </c>
      <c r="F17" s="139"/>
    </row>
    <row r="18" spans="3:6" x14ac:dyDescent="0.25">
      <c r="C18" s="171" t="s">
        <v>287</v>
      </c>
      <c r="D18" s="171"/>
      <c r="E18" s="172">
        <v>2.5287999999999999</v>
      </c>
      <c r="F18" s="139"/>
    </row>
    <row r="19" spans="3:6" x14ac:dyDescent="0.25">
      <c r="C19" s="171" t="s">
        <v>292</v>
      </c>
      <c r="D19" s="171"/>
      <c r="E19" s="172">
        <v>2.0912000000000002</v>
      </c>
      <c r="F19" s="139"/>
    </row>
    <row r="20" spans="3:6" x14ac:dyDescent="0.25">
      <c r="C20" s="171" t="s">
        <v>286</v>
      </c>
      <c r="D20" s="171"/>
      <c r="E20" s="172">
        <v>1.8345</v>
      </c>
      <c r="F20" s="139"/>
    </row>
    <row r="21" spans="3:6" x14ac:dyDescent="0.25">
      <c r="C21" s="171" t="s">
        <v>293</v>
      </c>
      <c r="D21" s="171"/>
      <c r="E21" s="172">
        <v>1.6965000000000001</v>
      </c>
      <c r="F21" s="139"/>
    </row>
    <row r="22" spans="3:6" x14ac:dyDescent="0.25">
      <c r="C22" s="171" t="s">
        <v>288</v>
      </c>
      <c r="D22" s="171"/>
      <c r="E22" s="172">
        <v>1.2335</v>
      </c>
      <c r="F22" s="139"/>
    </row>
    <row r="23" spans="3:6" x14ac:dyDescent="0.25">
      <c r="C23" s="171" t="s">
        <v>290</v>
      </c>
      <c r="D23" s="171"/>
      <c r="E23" s="172">
        <v>1.1538999999999999</v>
      </c>
      <c r="F23" s="139"/>
    </row>
    <row r="24" spans="3:6" x14ac:dyDescent="0.25">
      <c r="C24" s="139"/>
      <c r="D24" s="139"/>
      <c r="E24" s="139"/>
      <c r="F24" s="139"/>
    </row>
    <row r="25" spans="3:6" x14ac:dyDescent="0.25">
      <c r="C25" s="139"/>
      <c r="D25" s="139"/>
      <c r="E25" s="139"/>
      <c r="F25" s="139"/>
    </row>
  </sheetData>
  <sortState xmlns:xlrd2="http://schemas.microsoft.com/office/spreadsheetml/2017/richdata2" ref="C16:E23">
    <sortCondition descending="1" ref="E16:E23"/>
  </sortState>
  <mergeCells count="3">
    <mergeCell ref="I2:J3"/>
    <mergeCell ref="C3:G3"/>
    <mergeCell ref="C2:G2"/>
  </mergeCells>
  <hyperlinks>
    <hyperlink ref="I2:I3" location="'Table of Contents'!A1" display="Go To Table Of Contents" xr:uid="{00000000-0004-0000-0F00-000000000000}"/>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D05864-939F-4C2B-B256-D032D2CB1A53}">
  <dimension ref="B1:K9"/>
  <sheetViews>
    <sheetView showGridLines="0" workbookViewId="0">
      <selection activeCell="B2" sqref="B2:H2"/>
    </sheetView>
  </sheetViews>
  <sheetFormatPr defaultRowHeight="15" x14ac:dyDescent="0.25"/>
  <cols>
    <col min="1" max="1" width="1.85546875" customWidth="1"/>
    <col min="2" max="2" width="8.7109375" customWidth="1"/>
    <col min="3" max="3" width="35.7109375" style="15" customWidth="1"/>
    <col min="4" max="4" width="10.28515625" customWidth="1"/>
    <col min="5" max="5" width="10.85546875" customWidth="1"/>
    <col min="6" max="7" width="14.42578125" customWidth="1"/>
    <col min="8" max="8" width="16.28515625" customWidth="1"/>
    <col min="9" max="9" width="3.7109375" customWidth="1"/>
    <col min="10" max="11" width="6.7109375" customWidth="1"/>
  </cols>
  <sheetData>
    <row r="1" spans="2:11" ht="12" customHeight="1" x14ac:dyDescent="0.25"/>
    <row r="2" spans="2:11" ht="15" customHeight="1" x14ac:dyDescent="0.25">
      <c r="B2" s="480" t="s">
        <v>1043</v>
      </c>
      <c r="C2" s="480"/>
      <c r="D2" s="480"/>
      <c r="E2" s="480"/>
      <c r="F2" s="480"/>
      <c r="G2" s="480"/>
      <c r="H2" s="480"/>
      <c r="J2" s="446" t="s">
        <v>315</v>
      </c>
      <c r="K2" s="446"/>
    </row>
    <row r="3" spans="2:11" x14ac:dyDescent="0.25">
      <c r="C3" s="475"/>
      <c r="D3" s="475"/>
      <c r="E3" s="475"/>
      <c r="F3" s="475"/>
      <c r="G3" s="266"/>
      <c r="H3" s="266"/>
      <c r="J3" s="446"/>
      <c r="K3" s="446"/>
    </row>
    <row r="4" spans="2:11" ht="25.5" customHeight="1" x14ac:dyDescent="0.25">
      <c r="B4" s="476" t="s">
        <v>420</v>
      </c>
      <c r="C4" s="478" t="s">
        <v>416</v>
      </c>
      <c r="D4" s="479"/>
      <c r="E4" s="479"/>
      <c r="F4" s="479"/>
      <c r="G4" s="476"/>
      <c r="H4" s="466" t="s">
        <v>411</v>
      </c>
      <c r="J4" s="314"/>
      <c r="K4" s="314"/>
    </row>
    <row r="5" spans="2:11" ht="42.75" customHeight="1" x14ac:dyDescent="0.25">
      <c r="B5" s="477"/>
      <c r="C5" s="12" t="s">
        <v>415</v>
      </c>
      <c r="D5" s="12" t="s">
        <v>412</v>
      </c>
      <c r="E5" s="12" t="s">
        <v>413</v>
      </c>
      <c r="F5" s="12" t="s">
        <v>421</v>
      </c>
      <c r="G5" s="12" t="s">
        <v>414</v>
      </c>
      <c r="H5" s="466"/>
    </row>
    <row r="6" spans="2:11" ht="38.25" x14ac:dyDescent="0.25">
      <c r="B6" s="267">
        <v>1</v>
      </c>
      <c r="C6" s="128" t="s">
        <v>417</v>
      </c>
      <c r="D6" s="88">
        <v>87247.679999999993</v>
      </c>
      <c r="E6" s="88">
        <v>37167</v>
      </c>
      <c r="F6" s="268">
        <v>0.42599999999999999</v>
      </c>
      <c r="G6" s="268">
        <v>1.3842000000000001</v>
      </c>
      <c r="H6" s="269" t="s">
        <v>418</v>
      </c>
    </row>
    <row r="7" spans="2:11" ht="38.25" customHeight="1" x14ac:dyDescent="0.25">
      <c r="B7" s="267">
        <v>2</v>
      </c>
      <c r="C7" s="128" t="s">
        <v>398</v>
      </c>
      <c r="D7" s="88">
        <v>33050.43</v>
      </c>
      <c r="E7" s="88">
        <v>13784.76</v>
      </c>
      <c r="F7" s="271">
        <v>0.42120000000000002</v>
      </c>
      <c r="G7" s="271">
        <v>2.8073999999999999</v>
      </c>
      <c r="H7" s="474" t="s">
        <v>419</v>
      </c>
    </row>
    <row r="8" spans="2:11" ht="23.25" customHeight="1" x14ac:dyDescent="0.25">
      <c r="B8" s="267">
        <v>3</v>
      </c>
      <c r="C8" s="128" t="s">
        <v>399</v>
      </c>
      <c r="D8" s="88"/>
      <c r="E8" s="88"/>
      <c r="F8" s="271"/>
      <c r="G8" s="271"/>
      <c r="H8" s="474"/>
    </row>
    <row r="9" spans="2:11" ht="38.25" x14ac:dyDescent="0.25">
      <c r="B9" s="267">
        <v>4</v>
      </c>
      <c r="C9" s="128" t="s">
        <v>436</v>
      </c>
      <c r="D9" s="88">
        <v>26088.97</v>
      </c>
      <c r="E9" s="88">
        <v>9661</v>
      </c>
      <c r="F9" s="271">
        <v>0.37030000000000002</v>
      </c>
      <c r="G9" s="271">
        <v>0.73419999999999996</v>
      </c>
      <c r="H9" s="269" t="s">
        <v>438</v>
      </c>
    </row>
  </sheetData>
  <mergeCells count="7">
    <mergeCell ref="H7:H8"/>
    <mergeCell ref="J2:K3"/>
    <mergeCell ref="C3:F3"/>
    <mergeCell ref="B4:B5"/>
    <mergeCell ref="C4:G4"/>
    <mergeCell ref="H4:H5"/>
    <mergeCell ref="B2:H2"/>
  </mergeCells>
  <hyperlinks>
    <hyperlink ref="J2:K3" location="'Table of Contents'!A1" display="Go To Table Of Contents" xr:uid="{6655AEDE-D0B1-422D-80F0-248056C30AC7}"/>
  </hyperlink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S32"/>
  <sheetViews>
    <sheetView showGridLines="0" workbookViewId="0">
      <selection activeCell="O24" sqref="O24"/>
    </sheetView>
  </sheetViews>
  <sheetFormatPr defaultRowHeight="15" x14ac:dyDescent="0.25"/>
  <cols>
    <col min="1" max="1" width="2.7109375" customWidth="1"/>
    <col min="10" max="10" width="5" customWidth="1"/>
    <col min="11" max="11" width="0.28515625" customWidth="1"/>
    <col min="12" max="12" width="1.28515625" customWidth="1"/>
    <col min="13" max="13" width="1.85546875" style="43" customWidth="1"/>
    <col min="14" max="14" width="1.85546875" customWidth="1"/>
    <col min="15" max="15" width="41.7109375" style="15" customWidth="1"/>
    <col min="16" max="16" width="26.140625" style="15" customWidth="1"/>
    <col min="17" max="17" width="2.7109375" customWidth="1"/>
    <col min="18" max="20" width="6.85546875" customWidth="1"/>
  </cols>
  <sheetData>
    <row r="1" spans="1:19" ht="12" customHeight="1" x14ac:dyDescent="0.25"/>
    <row r="2" spans="1:19" ht="15.75" x14ac:dyDescent="0.25">
      <c r="A2" s="47"/>
      <c r="B2" s="428"/>
      <c r="C2" s="428"/>
      <c r="D2" s="428"/>
      <c r="E2" s="428"/>
      <c r="F2" s="428"/>
      <c r="G2" s="428"/>
      <c r="H2" s="428"/>
      <c r="I2" s="428"/>
      <c r="J2" s="428"/>
      <c r="O2" s="473" t="s">
        <v>1070</v>
      </c>
      <c r="P2" s="473"/>
      <c r="R2" s="411" t="s">
        <v>315</v>
      </c>
      <c r="S2" s="411"/>
    </row>
    <row r="3" spans="1:19" x14ac:dyDescent="0.25">
      <c r="O3" s="232"/>
      <c r="P3" s="232"/>
      <c r="R3" s="411"/>
      <c r="S3" s="411"/>
    </row>
    <row r="4" spans="1:19" ht="21.75" customHeight="1" x14ac:dyDescent="0.25">
      <c r="O4" s="233" t="s">
        <v>387</v>
      </c>
      <c r="P4" s="234" t="s">
        <v>15</v>
      </c>
    </row>
    <row r="5" spans="1:19" x14ac:dyDescent="0.25">
      <c r="O5" s="235" t="s">
        <v>68</v>
      </c>
      <c r="P5" s="90">
        <v>625</v>
      </c>
    </row>
    <row r="6" spans="1:19" x14ac:dyDescent="0.25">
      <c r="O6" s="235" t="s">
        <v>69</v>
      </c>
      <c r="P6" s="90">
        <v>286</v>
      </c>
    </row>
    <row r="7" spans="1:19" x14ac:dyDescent="0.25">
      <c r="O7" s="235" t="s">
        <v>70</v>
      </c>
      <c r="P7" s="90">
        <v>137</v>
      </c>
    </row>
    <row r="8" spans="1:19" x14ac:dyDescent="0.25">
      <c r="O8" s="235" t="s">
        <v>71</v>
      </c>
      <c r="P8" s="90">
        <v>41</v>
      </c>
    </row>
    <row r="9" spans="1:19" x14ac:dyDescent="0.25">
      <c r="O9" s="235" t="s">
        <v>72</v>
      </c>
      <c r="P9" s="90">
        <v>55</v>
      </c>
    </row>
    <row r="10" spans="1:19" x14ac:dyDescent="0.25">
      <c r="O10" s="235" t="s">
        <v>73</v>
      </c>
      <c r="P10" s="90">
        <v>10</v>
      </c>
    </row>
    <row r="11" spans="1:19" ht="17.45" customHeight="1" x14ac:dyDescent="0.25">
      <c r="O11" s="236" t="s">
        <v>560</v>
      </c>
      <c r="P11" s="236"/>
    </row>
    <row r="12" spans="1:19" ht="15.75" customHeight="1" x14ac:dyDescent="0.25">
      <c r="O12" s="235" t="s">
        <v>561</v>
      </c>
      <c r="P12" s="90">
        <v>398</v>
      </c>
    </row>
    <row r="13" spans="1:19" ht="14.25" customHeight="1" x14ac:dyDescent="0.25">
      <c r="O13" s="235" t="s">
        <v>562</v>
      </c>
      <c r="P13" s="90">
        <v>60</v>
      </c>
    </row>
    <row r="14" spans="1:19" ht="12.75" customHeight="1" x14ac:dyDescent="0.25">
      <c r="O14" s="235" t="s">
        <v>563</v>
      </c>
      <c r="P14" s="90">
        <v>54</v>
      </c>
    </row>
    <row r="15" spans="1:19" ht="15.75" customHeight="1" x14ac:dyDescent="0.25">
      <c r="O15" s="235" t="s">
        <v>564</v>
      </c>
      <c r="P15" s="90">
        <v>372</v>
      </c>
    </row>
    <row r="16" spans="1:19" ht="15.75" customHeight="1" x14ac:dyDescent="0.25">
      <c r="B16" s="191"/>
      <c r="O16" s="237" t="s">
        <v>29</v>
      </c>
      <c r="P16" s="238">
        <v>270</v>
      </c>
    </row>
    <row r="17" spans="1:19" ht="15.75" x14ac:dyDescent="0.25">
      <c r="A17" s="47"/>
      <c r="K17" s="47"/>
      <c r="L17" s="47"/>
      <c r="O17" s="481"/>
      <c r="P17" s="481"/>
    </row>
    <row r="19" spans="1:19" x14ac:dyDescent="0.25">
      <c r="O19" s="72"/>
      <c r="P19" s="72"/>
      <c r="Q19" s="73"/>
      <c r="R19" s="73"/>
      <c r="S19" s="73"/>
    </row>
    <row r="20" spans="1:19" x14ac:dyDescent="0.25">
      <c r="O20" s="163" t="s">
        <v>67</v>
      </c>
      <c r="P20" s="163" t="s">
        <v>15</v>
      </c>
      <c r="Q20" s="157" t="s">
        <v>285</v>
      </c>
      <c r="R20" s="140"/>
      <c r="S20" s="73"/>
    </row>
    <row r="21" spans="1:19" x14ac:dyDescent="0.25">
      <c r="O21" s="164" t="s">
        <v>323</v>
      </c>
      <c r="P21" s="165">
        <f t="shared" ref="P21:P26" si="0">P5</f>
        <v>625</v>
      </c>
      <c r="Q21" s="166">
        <f>P21/P27</f>
        <v>0.54159445407279028</v>
      </c>
      <c r="R21" s="140"/>
      <c r="S21" s="73"/>
    </row>
    <row r="22" spans="1:19" x14ac:dyDescent="0.25">
      <c r="O22" s="164" t="s">
        <v>324</v>
      </c>
      <c r="P22" s="165">
        <f t="shared" si="0"/>
        <v>286</v>
      </c>
      <c r="Q22" s="166">
        <f>P22/P27</f>
        <v>0.24783362218370883</v>
      </c>
      <c r="R22" s="140"/>
      <c r="S22" s="73"/>
    </row>
    <row r="23" spans="1:19" x14ac:dyDescent="0.25">
      <c r="O23" s="164" t="s">
        <v>325</v>
      </c>
      <c r="P23" s="165">
        <f t="shared" si="0"/>
        <v>137</v>
      </c>
      <c r="Q23" s="166">
        <f>P23/P27</f>
        <v>0.11871750433275563</v>
      </c>
      <c r="R23" s="140"/>
      <c r="S23" s="73"/>
    </row>
    <row r="24" spans="1:19" x14ac:dyDescent="0.25">
      <c r="O24" s="164" t="s">
        <v>326</v>
      </c>
      <c r="P24" s="165">
        <f t="shared" si="0"/>
        <v>41</v>
      </c>
      <c r="Q24" s="166">
        <f>P24/P27</f>
        <v>3.5528596187175042E-2</v>
      </c>
      <c r="R24" s="140"/>
      <c r="S24" s="73"/>
    </row>
    <row r="25" spans="1:19" x14ac:dyDescent="0.25">
      <c r="O25" s="164" t="s">
        <v>327</v>
      </c>
      <c r="P25" s="165">
        <f t="shared" si="0"/>
        <v>55</v>
      </c>
      <c r="Q25" s="166">
        <f>P25/P27</f>
        <v>4.7660311958405546E-2</v>
      </c>
      <c r="R25" s="140"/>
      <c r="S25" s="73"/>
    </row>
    <row r="26" spans="1:19" x14ac:dyDescent="0.25">
      <c r="O26" s="164" t="s">
        <v>328</v>
      </c>
      <c r="P26" s="165">
        <f t="shared" si="0"/>
        <v>10</v>
      </c>
      <c r="Q26" s="166">
        <f>P26/P27</f>
        <v>8.6655112651646445E-3</v>
      </c>
      <c r="R26" s="140"/>
      <c r="S26" s="73"/>
    </row>
    <row r="27" spans="1:19" x14ac:dyDescent="0.25">
      <c r="O27" s="160" t="s">
        <v>19</v>
      </c>
      <c r="P27" s="160">
        <f>SUM(P21:P26)</f>
        <v>1154</v>
      </c>
      <c r="Q27" s="160"/>
      <c r="R27" s="140"/>
      <c r="S27" s="73"/>
    </row>
    <row r="28" spans="1:19" x14ac:dyDescent="0.25">
      <c r="O28" s="139"/>
      <c r="P28" s="139"/>
      <c r="Q28" s="140"/>
      <c r="R28" s="140"/>
      <c r="S28" s="73"/>
    </row>
    <row r="29" spans="1:19" x14ac:dyDescent="0.25">
      <c r="O29" s="72"/>
      <c r="P29" s="72"/>
      <c r="Q29" s="73"/>
      <c r="R29" s="73"/>
      <c r="S29" s="73"/>
    </row>
    <row r="30" spans="1:19" x14ac:dyDescent="0.25">
      <c r="O30" s="72"/>
      <c r="P30" s="72"/>
      <c r="Q30" s="73"/>
      <c r="R30" s="73"/>
      <c r="S30" s="73"/>
    </row>
    <row r="31" spans="1:19" x14ac:dyDescent="0.25">
      <c r="O31" s="72"/>
      <c r="P31" s="72"/>
      <c r="Q31" s="73"/>
      <c r="R31" s="73"/>
      <c r="S31" s="73"/>
    </row>
    <row r="32" spans="1:19" x14ac:dyDescent="0.25">
      <c r="O32" s="72"/>
      <c r="P32" s="72"/>
      <c r="Q32" s="73"/>
      <c r="R32" s="73"/>
      <c r="S32" s="73"/>
    </row>
  </sheetData>
  <mergeCells count="4">
    <mergeCell ref="O2:P2"/>
    <mergeCell ref="O17:P17"/>
    <mergeCell ref="B2:J2"/>
    <mergeCell ref="R2:S3"/>
  </mergeCells>
  <hyperlinks>
    <hyperlink ref="R2:S3" location="'Table of Contents'!A1" display="Go to Table of Contents" xr:uid="{00000000-0004-0000-0700-000000000000}"/>
  </hyperlink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A3B14-8436-411F-B64C-6C860C30EE37}">
  <dimension ref="B1:H18"/>
  <sheetViews>
    <sheetView showGridLines="0" workbookViewId="0">
      <selection activeCell="G2" sqref="G2:H3"/>
    </sheetView>
  </sheetViews>
  <sheetFormatPr defaultRowHeight="15" x14ac:dyDescent="0.25"/>
  <cols>
    <col min="1" max="1" width="1.85546875" customWidth="1"/>
    <col min="2" max="2" width="35.7109375" style="15" customWidth="1"/>
    <col min="3" max="3" width="10.28515625" customWidth="1"/>
    <col min="4" max="4" width="10.85546875" customWidth="1"/>
    <col min="5" max="5" width="14.42578125" customWidth="1"/>
    <col min="6" max="6" width="3.7109375" customWidth="1"/>
    <col min="7" max="8" width="6.7109375" customWidth="1"/>
  </cols>
  <sheetData>
    <row r="1" spans="2:8" ht="12" customHeight="1" x14ac:dyDescent="0.25"/>
    <row r="2" spans="2:8" ht="15" customHeight="1" x14ac:dyDescent="0.25">
      <c r="B2" s="480" t="s">
        <v>1044</v>
      </c>
      <c r="C2" s="480"/>
      <c r="D2" s="480"/>
      <c r="E2" s="480"/>
      <c r="G2" s="446" t="s">
        <v>315</v>
      </c>
      <c r="H2" s="446"/>
    </row>
    <row r="3" spans="2:8" x14ac:dyDescent="0.25">
      <c r="B3" s="475"/>
      <c r="C3" s="475"/>
      <c r="D3" s="475"/>
      <c r="E3" s="475"/>
      <c r="G3" s="446"/>
      <c r="H3" s="446"/>
    </row>
    <row r="4" spans="2:8" ht="37.5" customHeight="1" x14ac:dyDescent="0.25">
      <c r="B4" s="12" t="s">
        <v>86</v>
      </c>
      <c r="C4" s="18" t="s">
        <v>789</v>
      </c>
      <c r="D4" s="265" t="s">
        <v>583</v>
      </c>
      <c r="E4" s="18" t="s">
        <v>784</v>
      </c>
    </row>
    <row r="5" spans="2:8" x14ac:dyDescent="0.25">
      <c r="B5" s="39" t="s">
        <v>88</v>
      </c>
      <c r="C5" s="34">
        <v>2721</v>
      </c>
      <c r="D5" s="34">
        <v>37</v>
      </c>
      <c r="E5" s="34">
        <v>2758</v>
      </c>
    </row>
    <row r="6" spans="2:8" x14ac:dyDescent="0.25">
      <c r="B6" s="39" t="s">
        <v>366</v>
      </c>
      <c r="C6" s="34">
        <v>1339</v>
      </c>
      <c r="D6" s="34">
        <v>35</v>
      </c>
      <c r="E6" s="34">
        <v>1374</v>
      </c>
    </row>
    <row r="7" spans="2:8" x14ac:dyDescent="0.25">
      <c r="B7" s="39" t="s">
        <v>785</v>
      </c>
      <c r="C7" s="34">
        <v>761</v>
      </c>
      <c r="D7" s="34">
        <v>5</v>
      </c>
      <c r="E7" s="34">
        <v>766</v>
      </c>
    </row>
    <row r="8" spans="2:8" x14ac:dyDescent="0.25">
      <c r="B8" s="39" t="s">
        <v>442</v>
      </c>
      <c r="C8" s="34">
        <v>96</v>
      </c>
      <c r="D8" s="34">
        <v>2</v>
      </c>
      <c r="E8" s="34">
        <v>98</v>
      </c>
    </row>
    <row r="9" spans="2:8" x14ac:dyDescent="0.25">
      <c r="B9" s="39" t="s">
        <v>443</v>
      </c>
      <c r="C9" s="34">
        <v>14</v>
      </c>
      <c r="D9" s="34">
        <v>0</v>
      </c>
      <c r="E9" s="34">
        <v>14</v>
      </c>
    </row>
    <row r="10" spans="2:8" x14ac:dyDescent="0.25">
      <c r="B10" s="39" t="s">
        <v>410</v>
      </c>
      <c r="C10" s="34">
        <v>1382</v>
      </c>
      <c r="D10" s="34" t="s">
        <v>13</v>
      </c>
      <c r="E10" s="34">
        <v>1384</v>
      </c>
    </row>
    <row r="11" spans="2:8" x14ac:dyDescent="0.25">
      <c r="B11" s="39" t="s">
        <v>444</v>
      </c>
      <c r="C11" s="34">
        <v>871</v>
      </c>
      <c r="D11" s="34">
        <v>7</v>
      </c>
      <c r="E11" s="34">
        <v>878</v>
      </c>
    </row>
    <row r="12" spans="2:8" x14ac:dyDescent="0.25">
      <c r="B12" s="39" t="s">
        <v>786</v>
      </c>
      <c r="C12" s="34">
        <v>244354.98</v>
      </c>
      <c r="D12" s="34">
        <v>12662.28</v>
      </c>
      <c r="E12" s="34">
        <v>257017.26</v>
      </c>
    </row>
    <row r="13" spans="2:8" x14ac:dyDescent="0.25">
      <c r="B13" s="39" t="s">
        <v>787</v>
      </c>
      <c r="C13" s="34">
        <v>9868.2099999999991</v>
      </c>
      <c r="D13" s="34">
        <v>433.62</v>
      </c>
      <c r="E13" s="34">
        <v>10301.83</v>
      </c>
    </row>
    <row r="14" spans="2:8" x14ac:dyDescent="0.25">
      <c r="B14" s="274" t="s">
        <v>788</v>
      </c>
      <c r="C14" s="108">
        <v>8867.2000000000007</v>
      </c>
      <c r="D14" s="108">
        <v>462.92</v>
      </c>
      <c r="E14" s="108">
        <v>9330.1200000000008</v>
      </c>
    </row>
    <row r="15" spans="2:8" x14ac:dyDescent="0.25">
      <c r="B15" s="2" t="s">
        <v>790</v>
      </c>
      <c r="C15" s="130"/>
      <c r="D15" s="130"/>
      <c r="E15" s="130"/>
    </row>
    <row r="16" spans="2:8" x14ac:dyDescent="0.25">
      <c r="B16" s="19"/>
      <c r="C16" s="130"/>
      <c r="D16" s="130"/>
      <c r="E16" s="130"/>
    </row>
    <row r="17" spans="2:5" x14ac:dyDescent="0.25">
      <c r="B17" s="217"/>
      <c r="C17" s="131"/>
      <c r="D17" s="131"/>
      <c r="E17" s="131"/>
    </row>
    <row r="18" spans="2:5" x14ac:dyDescent="0.25">
      <c r="B18" s="217"/>
    </row>
  </sheetData>
  <mergeCells count="3">
    <mergeCell ref="B2:E2"/>
    <mergeCell ref="G2:H3"/>
    <mergeCell ref="B3:E3"/>
  </mergeCells>
  <hyperlinks>
    <hyperlink ref="G2:H3" location="'Table of Contents'!A1" display="Go To Table Of Contents" xr:uid="{1951B5F4-F0B6-412E-AC1C-75B48ACCF1E9}"/>
  </hyperlink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S17"/>
  <sheetViews>
    <sheetView showGridLines="0" zoomScaleNormal="100" workbookViewId="0">
      <selection activeCell="O3" sqref="O3:P3"/>
    </sheetView>
  </sheetViews>
  <sheetFormatPr defaultRowHeight="15" x14ac:dyDescent="0.25"/>
  <cols>
    <col min="1" max="1" width="1.85546875" customWidth="1"/>
    <col min="2" max="2" width="2.42578125" customWidth="1"/>
    <col min="12" max="12" width="1.85546875" customWidth="1"/>
    <col min="13" max="13" width="1.85546875" style="43" customWidth="1"/>
    <col min="14" max="14" width="1.85546875" customWidth="1"/>
    <col min="15" max="15" width="64.5703125" customWidth="1"/>
    <col min="16" max="16" width="20.7109375" customWidth="1"/>
    <col min="17" max="17" width="8.42578125" customWidth="1"/>
    <col min="18" max="19" width="7" customWidth="1"/>
  </cols>
  <sheetData>
    <row r="1" spans="2:19" ht="12" customHeight="1" x14ac:dyDescent="0.25"/>
    <row r="2" spans="2:19" ht="15.75" x14ac:dyDescent="0.25">
      <c r="B2" s="428"/>
      <c r="C2" s="428"/>
      <c r="D2" s="428"/>
      <c r="E2" s="428"/>
      <c r="F2" s="428"/>
      <c r="G2" s="428"/>
      <c r="H2" s="428"/>
      <c r="I2" s="428"/>
      <c r="J2" s="428"/>
      <c r="K2" s="428"/>
      <c r="O2" s="482" t="s">
        <v>1071</v>
      </c>
      <c r="P2" s="482"/>
      <c r="R2" s="411" t="s">
        <v>341</v>
      </c>
      <c r="S2" s="411"/>
    </row>
    <row r="3" spans="2:19" ht="24.75" customHeight="1" x14ac:dyDescent="0.25">
      <c r="O3" s="483"/>
      <c r="P3" s="483"/>
      <c r="Q3" s="116"/>
      <c r="R3" s="411"/>
      <c r="S3" s="411"/>
    </row>
    <row r="4" spans="2:19" x14ac:dyDescent="0.25">
      <c r="O4" s="290" t="s">
        <v>86</v>
      </c>
      <c r="P4" s="291" t="s">
        <v>87</v>
      </c>
      <c r="Q4" s="116"/>
    </row>
    <row r="5" spans="2:19" x14ac:dyDescent="0.25">
      <c r="O5" s="292" t="s">
        <v>88</v>
      </c>
      <c r="P5" s="293">
        <v>2758</v>
      </c>
      <c r="Q5" s="77"/>
    </row>
    <row r="6" spans="2:19" x14ac:dyDescent="0.25">
      <c r="O6" s="294" t="s">
        <v>366</v>
      </c>
      <c r="P6" s="295">
        <v>1374</v>
      </c>
      <c r="Q6" s="132"/>
    </row>
    <row r="7" spans="2:19" x14ac:dyDescent="0.25">
      <c r="O7" s="296" t="s">
        <v>565</v>
      </c>
      <c r="P7" s="297">
        <v>766</v>
      </c>
      <c r="Q7" s="90"/>
    </row>
    <row r="8" spans="2:19" x14ac:dyDescent="0.25">
      <c r="O8" s="298" t="s">
        <v>566</v>
      </c>
      <c r="P8" s="297">
        <v>98</v>
      </c>
      <c r="Q8" s="90"/>
    </row>
    <row r="9" spans="2:19" x14ac:dyDescent="0.25">
      <c r="O9" s="296" t="s">
        <v>567</v>
      </c>
      <c r="P9" s="299">
        <v>14</v>
      </c>
      <c r="Q9" s="90"/>
    </row>
    <row r="10" spans="2:19" x14ac:dyDescent="0.25">
      <c r="O10" s="300" t="s">
        <v>17</v>
      </c>
      <c r="P10" s="304">
        <v>1384</v>
      </c>
      <c r="Q10" s="77"/>
    </row>
    <row r="11" spans="2:19" x14ac:dyDescent="0.25">
      <c r="O11" s="301" t="s">
        <v>568</v>
      </c>
      <c r="P11" s="302">
        <v>845</v>
      </c>
      <c r="Q11" s="90"/>
    </row>
    <row r="12" spans="2:19" x14ac:dyDescent="0.25">
      <c r="O12" s="303" t="s">
        <v>90</v>
      </c>
      <c r="P12" s="90">
        <v>285</v>
      </c>
      <c r="Q12" s="90"/>
    </row>
    <row r="13" spans="2:19" x14ac:dyDescent="0.25">
      <c r="O13" s="301" t="s">
        <v>91</v>
      </c>
      <c r="P13" s="90">
        <v>72</v>
      </c>
      <c r="Q13" s="90"/>
    </row>
    <row r="14" spans="2:19" x14ac:dyDescent="0.25">
      <c r="O14" s="301" t="s">
        <v>92</v>
      </c>
      <c r="P14" s="90">
        <v>73</v>
      </c>
      <c r="Q14" s="90"/>
    </row>
    <row r="15" spans="2:19" x14ac:dyDescent="0.25">
      <c r="O15" s="301" t="s">
        <v>93</v>
      </c>
      <c r="P15" s="90">
        <v>72</v>
      </c>
      <c r="Q15" s="90"/>
    </row>
    <row r="16" spans="2:19" x14ac:dyDescent="0.25">
      <c r="O16" s="301" t="s">
        <v>94</v>
      </c>
      <c r="P16" s="238">
        <v>37</v>
      </c>
      <c r="Q16" s="90"/>
    </row>
    <row r="17" spans="15:17" ht="18" customHeight="1" x14ac:dyDescent="0.25">
      <c r="O17" s="245"/>
      <c r="P17" s="289"/>
      <c r="Q17" s="133"/>
    </row>
  </sheetData>
  <mergeCells count="4">
    <mergeCell ref="O2:P2"/>
    <mergeCell ref="B2:K2"/>
    <mergeCell ref="R2:S3"/>
    <mergeCell ref="O3:P3"/>
  </mergeCells>
  <phoneticPr fontId="41" type="noConversion"/>
  <hyperlinks>
    <hyperlink ref="R2:S3" location="'Table of Contents'!A1" display="Go To Table Of Contents" xr:uid="{00000000-0004-0000-0A00-000000000000}"/>
  </hyperlinks>
  <pageMargins left="0.7" right="0.7" top="0.75" bottom="0.75" header="0.3" footer="0.3"/>
  <pageSetup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L41"/>
  <sheetViews>
    <sheetView showGridLines="0" workbookViewId="0">
      <selection activeCell="L2" sqref="L2:L3"/>
    </sheetView>
  </sheetViews>
  <sheetFormatPr defaultRowHeight="12.75" x14ac:dyDescent="0.25"/>
  <cols>
    <col min="1" max="1" width="3.28515625" style="287" customWidth="1"/>
    <col min="2" max="2" width="7.85546875" style="287" customWidth="1"/>
    <col min="3" max="3" width="46.85546875" style="287" customWidth="1"/>
    <col min="4" max="4" width="13.7109375" style="305" customWidth="1"/>
    <col min="5" max="6" width="13.7109375" style="287" customWidth="1"/>
    <col min="7" max="7" width="16.42578125" style="287" customWidth="1"/>
    <col min="8" max="8" width="14" style="287" customWidth="1"/>
    <col min="9" max="9" width="12.7109375" style="286" customWidth="1"/>
    <col min="10" max="16384" width="9.140625" style="287"/>
  </cols>
  <sheetData>
    <row r="2" spans="2:12" ht="28.5" customHeight="1" x14ac:dyDescent="0.25">
      <c r="B2" s="484" t="s">
        <v>1045</v>
      </c>
      <c r="C2" s="484"/>
      <c r="D2" s="484"/>
      <c r="E2" s="484"/>
      <c r="F2" s="484"/>
      <c r="G2" s="484"/>
      <c r="H2" s="306"/>
      <c r="I2" s="307"/>
      <c r="L2" s="467" t="s">
        <v>341</v>
      </c>
    </row>
    <row r="3" spans="2:12" x14ac:dyDescent="0.25">
      <c r="B3" s="486" t="s">
        <v>95</v>
      </c>
      <c r="C3" s="486"/>
      <c r="D3" s="486"/>
      <c r="E3" s="486"/>
      <c r="F3" s="486"/>
      <c r="G3" s="486"/>
      <c r="H3" s="486"/>
      <c r="I3" s="486"/>
      <c r="L3" s="467"/>
    </row>
    <row r="4" spans="2:12" ht="39" customHeight="1" x14ac:dyDescent="0.25">
      <c r="B4" s="308" t="s">
        <v>78</v>
      </c>
      <c r="C4" s="308" t="s">
        <v>79</v>
      </c>
      <c r="D4" s="308" t="s">
        <v>96</v>
      </c>
      <c r="E4" s="308" t="s">
        <v>97</v>
      </c>
      <c r="F4" s="308" t="s">
        <v>83</v>
      </c>
      <c r="G4" s="308" t="s">
        <v>98</v>
      </c>
      <c r="H4" s="308" t="s">
        <v>99</v>
      </c>
      <c r="I4" s="308" t="s">
        <v>478</v>
      </c>
    </row>
    <row r="5" spans="2:12" x14ac:dyDescent="0.25">
      <c r="B5" s="485" t="s">
        <v>609</v>
      </c>
      <c r="C5" s="485"/>
      <c r="D5" s="485"/>
      <c r="E5" s="485"/>
      <c r="F5" s="485"/>
      <c r="G5" s="485"/>
      <c r="H5" s="485"/>
      <c r="I5" s="485"/>
    </row>
    <row r="6" spans="2:12" x14ac:dyDescent="0.25">
      <c r="B6" s="330">
        <v>1</v>
      </c>
      <c r="C6" s="129" t="s">
        <v>791</v>
      </c>
      <c r="D6" s="327" t="s">
        <v>792</v>
      </c>
      <c r="E6" s="328">
        <v>0</v>
      </c>
      <c r="F6" s="328">
        <v>0.01</v>
      </c>
      <c r="G6" s="328">
        <v>0.04</v>
      </c>
      <c r="H6" s="328">
        <v>0</v>
      </c>
      <c r="I6" s="327" t="s">
        <v>793</v>
      </c>
    </row>
    <row r="7" spans="2:12" x14ac:dyDescent="0.25">
      <c r="B7" s="330">
        <v>2</v>
      </c>
      <c r="C7" s="129" t="s">
        <v>794</v>
      </c>
      <c r="D7" s="327" t="s">
        <v>795</v>
      </c>
      <c r="E7" s="328">
        <v>0</v>
      </c>
      <c r="F7" s="328">
        <v>0</v>
      </c>
      <c r="G7" s="328">
        <v>0</v>
      </c>
      <c r="H7" s="328">
        <v>0</v>
      </c>
      <c r="I7" s="327" t="s">
        <v>795</v>
      </c>
    </row>
    <row r="8" spans="2:12" x14ac:dyDescent="0.25">
      <c r="B8" s="330">
        <v>3</v>
      </c>
      <c r="C8" s="129" t="s">
        <v>796</v>
      </c>
      <c r="D8" s="327" t="s">
        <v>535</v>
      </c>
      <c r="E8" s="328">
        <v>0</v>
      </c>
      <c r="F8" s="328">
        <v>0</v>
      </c>
      <c r="G8" s="328">
        <v>0</v>
      </c>
      <c r="H8" s="328">
        <v>0</v>
      </c>
      <c r="I8" s="327" t="s">
        <v>535</v>
      </c>
    </row>
    <row r="9" spans="2:12" x14ac:dyDescent="0.25">
      <c r="B9" s="330">
        <v>4</v>
      </c>
      <c r="C9" s="129" t="s">
        <v>797</v>
      </c>
      <c r="D9" s="327" t="s">
        <v>798</v>
      </c>
      <c r="E9" s="328">
        <v>0</v>
      </c>
      <c r="F9" s="328">
        <v>0</v>
      </c>
      <c r="G9" s="328">
        <v>0</v>
      </c>
      <c r="H9" s="328">
        <v>0</v>
      </c>
      <c r="I9" s="327" t="s">
        <v>798</v>
      </c>
    </row>
    <row r="10" spans="2:12" x14ac:dyDescent="0.25">
      <c r="B10" s="330">
        <v>5</v>
      </c>
      <c r="C10" s="129" t="s">
        <v>799</v>
      </c>
      <c r="D10" s="327" t="s">
        <v>800</v>
      </c>
      <c r="E10" s="328">
        <v>0.46</v>
      </c>
      <c r="F10" s="328">
        <v>1</v>
      </c>
      <c r="G10" s="328">
        <v>0.4</v>
      </c>
      <c r="H10" s="328">
        <v>0</v>
      </c>
      <c r="I10" s="327" t="s">
        <v>801</v>
      </c>
    </row>
    <row r="11" spans="2:12" x14ac:dyDescent="0.25">
      <c r="B11" s="330">
        <v>6</v>
      </c>
      <c r="C11" s="129" t="s">
        <v>802</v>
      </c>
      <c r="D11" s="327" t="s">
        <v>803</v>
      </c>
      <c r="E11" s="328">
        <v>0</v>
      </c>
      <c r="F11" s="328">
        <v>0</v>
      </c>
      <c r="G11" s="328">
        <v>0</v>
      </c>
      <c r="H11" s="328">
        <v>0</v>
      </c>
      <c r="I11" s="327" t="s">
        <v>803</v>
      </c>
    </row>
    <row r="12" spans="2:12" x14ac:dyDescent="0.25">
      <c r="B12" s="330">
        <v>7</v>
      </c>
      <c r="C12" s="129" t="s">
        <v>804</v>
      </c>
      <c r="D12" s="327" t="s">
        <v>805</v>
      </c>
      <c r="E12" s="328">
        <v>32.33</v>
      </c>
      <c r="F12" s="328">
        <v>3.71</v>
      </c>
      <c r="G12" s="328">
        <v>3.71</v>
      </c>
      <c r="H12" s="328">
        <v>0</v>
      </c>
      <c r="I12" s="327" t="s">
        <v>473</v>
      </c>
    </row>
    <row r="13" spans="2:12" x14ac:dyDescent="0.25">
      <c r="B13" s="330">
        <v>8</v>
      </c>
      <c r="C13" s="129" t="s">
        <v>806</v>
      </c>
      <c r="D13" s="327" t="s">
        <v>807</v>
      </c>
      <c r="E13" s="328">
        <v>0</v>
      </c>
      <c r="F13" s="328">
        <v>0</v>
      </c>
      <c r="G13" s="328">
        <v>0</v>
      </c>
      <c r="H13" s="328">
        <v>0</v>
      </c>
      <c r="I13" s="327" t="s">
        <v>807</v>
      </c>
    </row>
    <row r="14" spans="2:12" x14ac:dyDescent="0.25">
      <c r="B14" s="330">
        <v>9</v>
      </c>
      <c r="C14" s="129" t="s">
        <v>808</v>
      </c>
      <c r="D14" s="329" t="s">
        <v>475</v>
      </c>
      <c r="E14" s="328">
        <v>0</v>
      </c>
      <c r="F14" s="328">
        <v>0</v>
      </c>
      <c r="G14" s="328">
        <v>0</v>
      </c>
      <c r="H14" s="328">
        <v>0</v>
      </c>
      <c r="I14" s="327" t="s">
        <v>475</v>
      </c>
    </row>
    <row r="15" spans="2:12" x14ac:dyDescent="0.25">
      <c r="B15" s="330">
        <v>10</v>
      </c>
      <c r="C15" s="129" t="s">
        <v>809</v>
      </c>
      <c r="D15" s="327" t="s">
        <v>810</v>
      </c>
      <c r="E15" s="328">
        <v>0</v>
      </c>
      <c r="F15" s="328">
        <v>0</v>
      </c>
      <c r="G15" s="328">
        <v>0</v>
      </c>
      <c r="H15" s="328">
        <v>0</v>
      </c>
      <c r="I15" s="327" t="s">
        <v>810</v>
      </c>
    </row>
    <row r="16" spans="2:12" x14ac:dyDescent="0.25">
      <c r="B16" s="330">
        <v>11</v>
      </c>
      <c r="C16" s="129" t="s">
        <v>811</v>
      </c>
      <c r="D16" s="327" t="s">
        <v>521</v>
      </c>
      <c r="E16" s="328">
        <v>0</v>
      </c>
      <c r="F16" s="328">
        <v>0</v>
      </c>
      <c r="G16" s="328">
        <v>0</v>
      </c>
      <c r="H16" s="328">
        <v>0</v>
      </c>
      <c r="I16" s="327" t="s">
        <v>521</v>
      </c>
    </row>
    <row r="17" spans="2:9" x14ac:dyDescent="0.25">
      <c r="B17" s="330">
        <v>12</v>
      </c>
      <c r="C17" s="129" t="s">
        <v>812</v>
      </c>
      <c r="D17" s="327" t="s">
        <v>518</v>
      </c>
      <c r="E17" s="328">
        <v>0</v>
      </c>
      <c r="F17" s="328">
        <v>0</v>
      </c>
      <c r="G17" s="328">
        <v>0</v>
      </c>
      <c r="H17" s="328">
        <v>0</v>
      </c>
      <c r="I17" s="327" t="s">
        <v>518</v>
      </c>
    </row>
    <row r="18" spans="2:9" x14ac:dyDescent="0.25">
      <c r="B18" s="330">
        <v>13</v>
      </c>
      <c r="C18" s="129" t="s">
        <v>813</v>
      </c>
      <c r="D18" s="327" t="s">
        <v>611</v>
      </c>
      <c r="E18" s="328">
        <v>24.58</v>
      </c>
      <c r="F18" s="328">
        <v>5.52</v>
      </c>
      <c r="G18" s="328">
        <v>5.52</v>
      </c>
      <c r="H18" s="328">
        <v>5.52</v>
      </c>
      <c r="I18" s="327" t="s">
        <v>814</v>
      </c>
    </row>
    <row r="19" spans="2:9" x14ac:dyDescent="0.25">
      <c r="B19" s="330">
        <v>14</v>
      </c>
      <c r="C19" s="129" t="s">
        <v>815</v>
      </c>
      <c r="D19" s="327" t="s">
        <v>814</v>
      </c>
      <c r="E19" s="328">
        <v>0</v>
      </c>
      <c r="F19" s="328">
        <v>0</v>
      </c>
      <c r="G19" s="328">
        <v>0</v>
      </c>
      <c r="H19" s="328">
        <v>0</v>
      </c>
      <c r="I19" s="327" t="s">
        <v>814</v>
      </c>
    </row>
    <row r="20" spans="2:9" x14ac:dyDescent="0.25">
      <c r="B20" s="330">
        <v>15</v>
      </c>
      <c r="C20" s="129" t="s">
        <v>816</v>
      </c>
      <c r="D20" s="327" t="s">
        <v>497</v>
      </c>
      <c r="E20" s="328">
        <v>0</v>
      </c>
      <c r="F20" s="328">
        <v>0</v>
      </c>
      <c r="G20" s="328">
        <v>0</v>
      </c>
      <c r="H20" s="328">
        <v>0</v>
      </c>
      <c r="I20" s="327" t="s">
        <v>497</v>
      </c>
    </row>
    <row r="21" spans="2:9" x14ac:dyDescent="0.25">
      <c r="B21" s="330">
        <v>16</v>
      </c>
      <c r="C21" s="129" t="s">
        <v>817</v>
      </c>
      <c r="D21" s="327" t="s">
        <v>818</v>
      </c>
      <c r="E21" s="328">
        <v>95.96</v>
      </c>
      <c r="F21" s="328">
        <v>9.17</v>
      </c>
      <c r="G21" s="328">
        <v>9.89</v>
      </c>
      <c r="H21" s="328">
        <v>8.9600000000000009</v>
      </c>
      <c r="I21" s="327" t="s">
        <v>522</v>
      </c>
    </row>
    <row r="22" spans="2:9" x14ac:dyDescent="0.25">
      <c r="B22" s="330">
        <v>17</v>
      </c>
      <c r="C22" s="129" t="s">
        <v>819</v>
      </c>
      <c r="D22" s="327" t="s">
        <v>522</v>
      </c>
      <c r="E22" s="328">
        <v>0</v>
      </c>
      <c r="F22" s="328">
        <v>0</v>
      </c>
      <c r="G22" s="328">
        <v>0</v>
      </c>
      <c r="H22" s="328">
        <v>0</v>
      </c>
      <c r="I22" s="327" t="s">
        <v>522</v>
      </c>
    </row>
    <row r="23" spans="2:9" x14ac:dyDescent="0.25">
      <c r="B23" s="330">
        <v>18</v>
      </c>
      <c r="C23" s="129" t="s">
        <v>820</v>
      </c>
      <c r="D23" s="327" t="s">
        <v>501</v>
      </c>
      <c r="E23" s="328">
        <v>0</v>
      </c>
      <c r="F23" s="328">
        <v>0</v>
      </c>
      <c r="G23" s="328">
        <v>0</v>
      </c>
      <c r="H23" s="328">
        <v>0</v>
      </c>
      <c r="I23" s="327" t="s">
        <v>501</v>
      </c>
    </row>
    <row r="24" spans="2:9" x14ac:dyDescent="0.25">
      <c r="B24" s="330">
        <v>19</v>
      </c>
      <c r="C24" s="129" t="s">
        <v>821</v>
      </c>
      <c r="D24" s="327" t="s">
        <v>822</v>
      </c>
      <c r="E24" s="328">
        <v>18.670000000000002</v>
      </c>
      <c r="F24" s="328">
        <v>10.81</v>
      </c>
      <c r="G24" s="328">
        <v>3.49</v>
      </c>
      <c r="H24" s="328">
        <v>2.78</v>
      </c>
      <c r="I24" s="327" t="s">
        <v>823</v>
      </c>
    </row>
    <row r="25" spans="2:9" x14ac:dyDescent="0.25">
      <c r="B25" s="330">
        <v>20</v>
      </c>
      <c r="C25" s="129" t="s">
        <v>824</v>
      </c>
      <c r="D25" s="327" t="s">
        <v>823</v>
      </c>
      <c r="E25" s="328">
        <v>0</v>
      </c>
      <c r="F25" s="328">
        <v>0</v>
      </c>
      <c r="G25" s="328">
        <v>0</v>
      </c>
      <c r="H25" s="328">
        <v>0</v>
      </c>
      <c r="I25" s="327" t="s">
        <v>823</v>
      </c>
    </row>
    <row r="26" spans="2:9" x14ac:dyDescent="0.25">
      <c r="B26" s="330">
        <v>21</v>
      </c>
      <c r="C26" s="129" t="s">
        <v>825</v>
      </c>
      <c r="D26" s="327" t="s">
        <v>826</v>
      </c>
      <c r="E26" s="328">
        <v>479.78</v>
      </c>
      <c r="F26" s="328">
        <v>53.42</v>
      </c>
      <c r="G26" s="328">
        <v>55.97</v>
      </c>
      <c r="H26" s="328">
        <v>53.04</v>
      </c>
      <c r="I26" s="327" t="s">
        <v>506</v>
      </c>
    </row>
    <row r="27" spans="2:9" x14ac:dyDescent="0.25">
      <c r="B27" s="487" t="s">
        <v>842</v>
      </c>
      <c r="C27" s="487"/>
      <c r="D27" s="487"/>
      <c r="E27" s="487"/>
      <c r="F27" s="487"/>
      <c r="G27" s="487"/>
      <c r="H27" s="487"/>
      <c r="I27" s="487"/>
    </row>
    <row r="28" spans="2:9" x14ac:dyDescent="0.25">
      <c r="B28" s="330">
        <v>1</v>
      </c>
      <c r="C28" s="129" t="s">
        <v>827</v>
      </c>
      <c r="D28" s="327" t="s">
        <v>828</v>
      </c>
      <c r="E28" s="328">
        <v>0.87</v>
      </c>
      <c r="F28" s="328">
        <v>0</v>
      </c>
      <c r="G28" s="328">
        <v>0</v>
      </c>
      <c r="H28" s="328">
        <v>0</v>
      </c>
      <c r="I28" s="327" t="s">
        <v>618</v>
      </c>
    </row>
    <row r="29" spans="2:9" x14ac:dyDescent="0.25">
      <c r="B29" s="330">
        <v>2</v>
      </c>
      <c r="C29" s="129" t="s">
        <v>829</v>
      </c>
      <c r="D29" s="327" t="s">
        <v>495</v>
      </c>
      <c r="E29" s="328">
        <v>10894.21</v>
      </c>
      <c r="F29" s="328">
        <v>157.93</v>
      </c>
      <c r="G29" s="328">
        <v>186.44</v>
      </c>
      <c r="H29" s="328">
        <v>152.19999999999999</v>
      </c>
      <c r="I29" s="327" t="s">
        <v>659</v>
      </c>
    </row>
    <row r="30" spans="2:9" x14ac:dyDescent="0.25">
      <c r="B30" s="330">
        <v>3</v>
      </c>
      <c r="C30" s="129" t="s">
        <v>830</v>
      </c>
      <c r="D30" s="327" t="s">
        <v>831</v>
      </c>
      <c r="E30" s="328">
        <v>9.26</v>
      </c>
      <c r="F30" s="328">
        <v>0</v>
      </c>
      <c r="G30" s="328">
        <v>0</v>
      </c>
      <c r="H30" s="328">
        <v>0</v>
      </c>
      <c r="I30" s="327" t="s">
        <v>621</v>
      </c>
    </row>
    <row r="31" spans="2:9" x14ac:dyDescent="0.25">
      <c r="B31" s="330">
        <v>4</v>
      </c>
      <c r="C31" s="129" t="s">
        <v>832</v>
      </c>
      <c r="D31" s="327" t="s">
        <v>833</v>
      </c>
      <c r="E31" s="328">
        <v>1720.75</v>
      </c>
      <c r="F31" s="328">
        <v>275.08</v>
      </c>
      <c r="G31" s="328">
        <v>275.08</v>
      </c>
      <c r="H31" s="328">
        <v>0</v>
      </c>
      <c r="I31" s="327" t="s">
        <v>834</v>
      </c>
    </row>
    <row r="32" spans="2:9" x14ac:dyDescent="0.25">
      <c r="B32" s="330">
        <v>5</v>
      </c>
      <c r="C32" s="129" t="s">
        <v>835</v>
      </c>
      <c r="D32" s="327" t="s">
        <v>515</v>
      </c>
      <c r="E32" s="328">
        <v>0</v>
      </c>
      <c r="F32" s="328">
        <v>0</v>
      </c>
      <c r="G32" s="328">
        <v>0</v>
      </c>
      <c r="H32" s="328">
        <v>0</v>
      </c>
      <c r="I32" s="327" t="s">
        <v>836</v>
      </c>
    </row>
    <row r="33" spans="2:9" x14ac:dyDescent="0.25">
      <c r="B33" s="330">
        <v>6</v>
      </c>
      <c r="C33" s="129" t="s">
        <v>837</v>
      </c>
      <c r="D33" s="327" t="s">
        <v>516</v>
      </c>
      <c r="E33" s="328">
        <v>0.33</v>
      </c>
      <c r="F33" s="328">
        <v>0</v>
      </c>
      <c r="G33" s="328">
        <v>0</v>
      </c>
      <c r="H33" s="328">
        <v>0</v>
      </c>
      <c r="I33" s="327" t="s">
        <v>838</v>
      </c>
    </row>
    <row r="34" spans="2:9" x14ac:dyDescent="0.25">
      <c r="B34" s="373">
        <v>7</v>
      </c>
      <c r="C34" s="374" t="s">
        <v>839</v>
      </c>
      <c r="D34" s="375" t="s">
        <v>840</v>
      </c>
      <c r="E34" s="376">
        <v>36.86</v>
      </c>
      <c r="F34" s="376">
        <v>0.62</v>
      </c>
      <c r="G34" s="376">
        <v>1.4</v>
      </c>
      <c r="H34" s="376">
        <v>1.07</v>
      </c>
      <c r="I34" s="375" t="s">
        <v>841</v>
      </c>
    </row>
    <row r="35" spans="2:9" x14ac:dyDescent="0.25">
      <c r="B35" s="269"/>
      <c r="C35" s="14"/>
      <c r="D35" s="275"/>
      <c r="E35" s="88"/>
      <c r="F35" s="88"/>
      <c r="G35" s="88"/>
    </row>
    <row r="36" spans="2:9" x14ac:dyDescent="0.25">
      <c r="B36" s="269"/>
      <c r="C36" s="331" t="s">
        <v>524</v>
      </c>
      <c r="D36" s="275"/>
      <c r="E36" s="88"/>
      <c r="F36" s="88"/>
      <c r="G36" s="88"/>
    </row>
    <row r="37" spans="2:9" x14ac:dyDescent="0.25">
      <c r="B37" s="269"/>
      <c r="C37" s="331" t="s">
        <v>525</v>
      </c>
      <c r="D37" s="275"/>
      <c r="E37" s="88"/>
      <c r="F37" s="88"/>
      <c r="G37" s="88"/>
    </row>
    <row r="38" spans="2:9" x14ac:dyDescent="0.25">
      <c r="C38" s="331" t="s">
        <v>526</v>
      </c>
    </row>
    <row r="39" spans="2:9" x14ac:dyDescent="0.25">
      <c r="B39" s="19"/>
      <c r="C39" s="331" t="s">
        <v>527</v>
      </c>
    </row>
    <row r="40" spans="2:9" x14ac:dyDescent="0.25">
      <c r="B40" s="470"/>
      <c r="C40" s="470"/>
      <c r="D40" s="470"/>
      <c r="E40" s="470"/>
      <c r="F40" s="470"/>
      <c r="G40" s="470"/>
    </row>
    <row r="41" spans="2:9" x14ac:dyDescent="0.25">
      <c r="B41" s="470"/>
      <c r="C41" s="470"/>
      <c r="D41" s="470"/>
      <c r="E41" s="470"/>
      <c r="F41" s="470"/>
      <c r="G41" s="470"/>
    </row>
  </sheetData>
  <mergeCells count="7">
    <mergeCell ref="B41:G41"/>
    <mergeCell ref="B40:G40"/>
    <mergeCell ref="L2:L3"/>
    <mergeCell ref="B2:G2"/>
    <mergeCell ref="B5:I5"/>
    <mergeCell ref="B3:I3"/>
    <mergeCell ref="B27:I27"/>
  </mergeCells>
  <hyperlinks>
    <hyperlink ref="L2:L3" location="'Table of Contents'!A1" display="Go To Table Of Contents" xr:uid="{00000000-0004-0000-0B00-000000000000}"/>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R21"/>
  <sheetViews>
    <sheetView showGridLines="0" workbookViewId="0">
      <selection activeCell="M3" sqref="M3"/>
    </sheetView>
  </sheetViews>
  <sheetFormatPr defaultRowHeight="15" x14ac:dyDescent="0.25"/>
  <cols>
    <col min="1" max="1" width="1.85546875" customWidth="1"/>
    <col min="10" max="10" width="1.85546875" customWidth="1"/>
    <col min="11" max="11" width="1.85546875" style="43" customWidth="1"/>
    <col min="12" max="12" width="1.85546875" customWidth="1"/>
    <col min="13" max="13" width="76.42578125" style="15" customWidth="1"/>
    <col min="14" max="15" width="19.28515625" customWidth="1"/>
    <col min="16" max="16" width="4" customWidth="1"/>
    <col min="17" max="18" width="6.7109375" customWidth="1"/>
  </cols>
  <sheetData>
    <row r="1" spans="2:18" ht="12" customHeight="1" x14ac:dyDescent="0.25"/>
    <row r="2" spans="2:18" ht="15.75" x14ac:dyDescent="0.25">
      <c r="B2" s="428"/>
      <c r="C2" s="428"/>
      <c r="D2" s="428"/>
      <c r="E2" s="428"/>
      <c r="F2" s="428"/>
      <c r="G2" s="428"/>
      <c r="H2" s="428"/>
      <c r="I2" s="428"/>
      <c r="M2" s="488" t="s">
        <v>1072</v>
      </c>
      <c r="N2" s="488"/>
      <c r="O2" s="488"/>
      <c r="Q2" s="411" t="s">
        <v>315</v>
      </c>
      <c r="R2" s="411"/>
    </row>
    <row r="3" spans="2:18" x14ac:dyDescent="0.25">
      <c r="M3" s="17"/>
      <c r="N3" s="16"/>
      <c r="O3" s="16"/>
      <c r="Q3" s="411"/>
      <c r="R3" s="411"/>
    </row>
    <row r="4" spans="2:18" x14ac:dyDescent="0.25">
      <c r="M4" s="489" t="s">
        <v>100</v>
      </c>
      <c r="N4" s="489" t="s">
        <v>101</v>
      </c>
      <c r="O4" s="489"/>
    </row>
    <row r="5" spans="2:18" ht="25.5" x14ac:dyDescent="0.25">
      <c r="M5" s="459"/>
      <c r="N5" s="18" t="s">
        <v>102</v>
      </c>
      <c r="O5" s="18" t="s">
        <v>17</v>
      </c>
      <c r="Q5" s="140"/>
      <c r="R5" s="140"/>
    </row>
    <row r="6" spans="2:18" x14ac:dyDescent="0.25">
      <c r="M6" s="69" t="s">
        <v>569</v>
      </c>
      <c r="N6" s="272">
        <v>1092</v>
      </c>
      <c r="O6" s="272">
        <v>1034</v>
      </c>
      <c r="Q6" s="140">
        <f>SUM(N6:O6)</f>
        <v>2126</v>
      </c>
      <c r="R6" s="140"/>
    </row>
    <row r="7" spans="2:18" x14ac:dyDescent="0.25">
      <c r="M7" s="69" t="s">
        <v>570</v>
      </c>
      <c r="N7" s="272">
        <v>263</v>
      </c>
      <c r="O7" s="272">
        <v>289</v>
      </c>
      <c r="Q7" s="140">
        <f>SUM(N7:O7)</f>
        <v>552</v>
      </c>
      <c r="R7" s="140"/>
    </row>
    <row r="8" spans="2:18" ht="18" customHeight="1" x14ac:dyDescent="0.25">
      <c r="M8" s="69" t="s">
        <v>571</v>
      </c>
      <c r="N8" s="272">
        <v>12</v>
      </c>
      <c r="O8" s="272">
        <v>39</v>
      </c>
      <c r="Q8" s="140">
        <f>SUM(N8:O8)</f>
        <v>51</v>
      </c>
      <c r="R8" s="140"/>
    </row>
    <row r="9" spans="2:18" ht="15.75" customHeight="1" x14ac:dyDescent="0.25">
      <c r="M9" s="69" t="s">
        <v>572</v>
      </c>
      <c r="N9" s="272">
        <v>7</v>
      </c>
      <c r="O9" s="272">
        <v>22</v>
      </c>
      <c r="Q9" s="140">
        <f>SUM(N9:O9)</f>
        <v>29</v>
      </c>
      <c r="R9" s="140"/>
    </row>
    <row r="10" spans="2:18" ht="15" customHeight="1" x14ac:dyDescent="0.25">
      <c r="M10" s="197" t="s">
        <v>19</v>
      </c>
      <c r="N10" s="270">
        <v>1374</v>
      </c>
      <c r="O10" s="270">
        <v>1384</v>
      </c>
    </row>
    <row r="12" spans="2:18" x14ac:dyDescent="0.25">
      <c r="M12" s="139"/>
      <c r="N12" s="140"/>
      <c r="O12" s="140"/>
    </row>
    <row r="13" spans="2:18" x14ac:dyDescent="0.25">
      <c r="M13" s="167" t="s">
        <v>100</v>
      </c>
      <c r="N13" s="160" t="s">
        <v>19</v>
      </c>
      <c r="O13" s="140"/>
    </row>
    <row r="14" spans="2:18" ht="30" x14ac:dyDescent="0.25">
      <c r="M14" s="168" t="s">
        <v>319</v>
      </c>
      <c r="N14" s="160">
        <f>SUM(N6:O6)</f>
        <v>2126</v>
      </c>
      <c r="O14" s="140"/>
    </row>
    <row r="15" spans="2:18" ht="30" x14ac:dyDescent="0.25">
      <c r="M15" s="168" t="s">
        <v>320</v>
      </c>
      <c r="N15" s="160">
        <f>SUM(N7:O7)</f>
        <v>552</v>
      </c>
      <c r="O15" s="140"/>
    </row>
    <row r="16" spans="2:18" ht="30" x14ac:dyDescent="0.25">
      <c r="M16" s="168" t="s">
        <v>321</v>
      </c>
      <c r="N16" s="160">
        <f>SUM(N8:O8)</f>
        <v>51</v>
      </c>
      <c r="O16" s="140"/>
    </row>
    <row r="17" spans="13:15" ht="30" x14ac:dyDescent="0.25">
      <c r="M17" s="168" t="s">
        <v>322</v>
      </c>
      <c r="N17" s="160">
        <f>SUM(N9:O9)</f>
        <v>29</v>
      </c>
      <c r="O17" s="140"/>
    </row>
    <row r="18" spans="13:15" x14ac:dyDescent="0.25">
      <c r="M18" s="145" t="s">
        <v>19</v>
      </c>
      <c r="N18" s="160">
        <f>SUM(N14:N17)</f>
        <v>2758</v>
      </c>
      <c r="O18" s="140"/>
    </row>
    <row r="19" spans="13:15" x14ac:dyDescent="0.25">
      <c r="M19" s="139"/>
      <c r="N19" s="140"/>
      <c r="O19" s="140"/>
    </row>
    <row r="20" spans="13:15" x14ac:dyDescent="0.25">
      <c r="M20" s="139"/>
      <c r="N20" s="140"/>
      <c r="O20" s="140"/>
    </row>
    <row r="21" spans="13:15" x14ac:dyDescent="0.25">
      <c r="M21" s="139"/>
      <c r="N21" s="140"/>
      <c r="O21" s="140"/>
    </row>
  </sheetData>
  <mergeCells count="5">
    <mergeCell ref="M2:O2"/>
    <mergeCell ref="M4:M5"/>
    <mergeCell ref="N4:O4"/>
    <mergeCell ref="B2:I2"/>
    <mergeCell ref="Q2:R3"/>
  </mergeCells>
  <hyperlinks>
    <hyperlink ref="Q2:R3" location="'Table of Contents'!A1" display="Go To Table Of Contents" xr:uid="{00000000-0004-0000-0C00-000000000000}"/>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I28"/>
  <sheetViews>
    <sheetView showGridLines="0" workbookViewId="0">
      <selection activeCell="I2" sqref="I2:I3"/>
    </sheetView>
  </sheetViews>
  <sheetFormatPr defaultRowHeight="15" x14ac:dyDescent="0.25"/>
  <cols>
    <col min="1" max="1" width="1.85546875" customWidth="1"/>
    <col min="2" max="2" width="19.28515625" customWidth="1"/>
    <col min="3" max="3" width="10.28515625" customWidth="1"/>
    <col min="4" max="4" width="11.28515625" customWidth="1"/>
    <col min="5" max="5" width="12" customWidth="1"/>
    <col min="6" max="6" width="11.7109375" customWidth="1"/>
    <col min="7" max="7" width="11.42578125" customWidth="1"/>
    <col min="8" max="8" width="4.85546875" customWidth="1"/>
    <col min="9" max="9" width="13" customWidth="1"/>
  </cols>
  <sheetData>
    <row r="1" spans="2:9" ht="12" customHeight="1" x14ac:dyDescent="0.25"/>
    <row r="2" spans="2:9" x14ac:dyDescent="0.25">
      <c r="B2" s="458" t="s">
        <v>1046</v>
      </c>
      <c r="C2" s="458"/>
      <c r="D2" s="458"/>
      <c r="E2" s="458"/>
      <c r="F2" s="458"/>
      <c r="G2" s="458"/>
      <c r="I2" s="463" t="s">
        <v>315</v>
      </c>
    </row>
    <row r="3" spans="2:9" x14ac:dyDescent="0.25">
      <c r="B3" s="472" t="s">
        <v>103</v>
      </c>
      <c r="C3" s="472"/>
      <c r="D3" s="472"/>
      <c r="E3" s="472"/>
      <c r="F3" s="472"/>
      <c r="G3" s="472"/>
      <c r="I3" s="463"/>
    </row>
    <row r="4" spans="2:9" ht="38.25" x14ac:dyDescent="0.25">
      <c r="B4" s="18" t="s">
        <v>104</v>
      </c>
      <c r="C4" s="18" t="s">
        <v>105</v>
      </c>
      <c r="D4" s="18" t="s">
        <v>106</v>
      </c>
      <c r="E4" s="18" t="s">
        <v>83</v>
      </c>
      <c r="F4" s="18" t="s">
        <v>121</v>
      </c>
      <c r="G4" s="18" t="s">
        <v>107</v>
      </c>
    </row>
    <row r="5" spans="2:9" x14ac:dyDescent="0.25">
      <c r="B5" s="494" t="s">
        <v>529</v>
      </c>
      <c r="C5" s="494"/>
      <c r="D5" s="494"/>
      <c r="E5" s="494"/>
      <c r="F5" s="494"/>
      <c r="G5" s="494"/>
    </row>
    <row r="6" spans="2:9" x14ac:dyDescent="0.25">
      <c r="B6" s="11">
        <v>52</v>
      </c>
      <c r="C6" s="250">
        <v>91</v>
      </c>
      <c r="D6" s="244">
        <v>10708.98</v>
      </c>
      <c r="E6" s="253">
        <v>668.91</v>
      </c>
      <c r="F6" s="244">
        <v>661.93</v>
      </c>
      <c r="G6" s="244">
        <v>650.6</v>
      </c>
    </row>
    <row r="7" spans="2:9" ht="15" customHeight="1" x14ac:dyDescent="0.25">
      <c r="B7" s="51" t="s">
        <v>108</v>
      </c>
      <c r="C7" s="251" t="s">
        <v>437</v>
      </c>
      <c r="D7" s="248" t="s">
        <v>437</v>
      </c>
      <c r="E7" s="278">
        <v>15203.23</v>
      </c>
      <c r="F7" s="203">
        <v>13681.85</v>
      </c>
      <c r="G7" s="248">
        <v>2212.29</v>
      </c>
    </row>
    <row r="8" spans="2:9" x14ac:dyDescent="0.25">
      <c r="B8" s="51" t="s">
        <v>109</v>
      </c>
      <c r="C8" s="251">
        <v>11418</v>
      </c>
      <c r="D8" s="248">
        <v>297787.28000000003</v>
      </c>
      <c r="E8" s="278"/>
      <c r="F8" s="203"/>
      <c r="G8" s="248">
        <v>10943.03</v>
      </c>
    </row>
    <row r="9" spans="2:9" x14ac:dyDescent="0.25">
      <c r="B9" s="51" t="s">
        <v>110</v>
      </c>
      <c r="C9" s="251">
        <v>10312</v>
      </c>
      <c r="D9" s="248">
        <v>332.27</v>
      </c>
      <c r="E9" s="278"/>
      <c r="F9" s="203"/>
      <c r="G9" s="254">
        <v>17.010000000000002</v>
      </c>
    </row>
    <row r="10" spans="2:9" x14ac:dyDescent="0.25">
      <c r="B10" s="51" t="s">
        <v>111</v>
      </c>
      <c r="C10" s="251">
        <v>3572</v>
      </c>
      <c r="D10" s="248">
        <v>74500.899999999994</v>
      </c>
      <c r="E10" s="278"/>
      <c r="F10" s="203"/>
      <c r="G10" s="248">
        <v>266.37</v>
      </c>
    </row>
    <row r="11" spans="2:9" x14ac:dyDescent="0.25">
      <c r="B11" s="51" t="s">
        <v>112</v>
      </c>
      <c r="C11" s="251">
        <v>1669</v>
      </c>
      <c r="D11" s="248">
        <v>21771.29</v>
      </c>
      <c r="E11" s="278"/>
      <c r="F11" s="203"/>
      <c r="G11" s="248">
        <v>49.13</v>
      </c>
    </row>
    <row r="12" spans="2:9" x14ac:dyDescent="0.25">
      <c r="B12" s="51" t="s">
        <v>113</v>
      </c>
      <c r="C12" s="251">
        <v>25443</v>
      </c>
      <c r="D12" s="248">
        <v>19598.93</v>
      </c>
      <c r="E12" s="278"/>
      <c r="F12" s="203"/>
      <c r="G12" s="248">
        <v>170.72</v>
      </c>
    </row>
    <row r="13" spans="2:9" x14ac:dyDescent="0.25">
      <c r="B13" s="51" t="s">
        <v>114</v>
      </c>
      <c r="C13" s="251">
        <v>6</v>
      </c>
      <c r="D13" s="248">
        <v>15.59</v>
      </c>
      <c r="E13" s="278"/>
      <c r="F13" s="203"/>
      <c r="G13" s="251">
        <v>0</v>
      </c>
    </row>
    <row r="14" spans="2:9" x14ac:dyDescent="0.25">
      <c r="B14" s="51" t="s">
        <v>115</v>
      </c>
      <c r="C14" s="251">
        <v>271</v>
      </c>
      <c r="D14" s="248">
        <v>2163.19</v>
      </c>
      <c r="E14" s="279"/>
      <c r="F14" s="280"/>
      <c r="G14" s="248">
        <v>21.66</v>
      </c>
    </row>
    <row r="15" spans="2:9" x14ac:dyDescent="0.25">
      <c r="B15" s="192" t="s">
        <v>116</v>
      </c>
      <c r="C15" s="252">
        <v>52782</v>
      </c>
      <c r="D15" s="249">
        <v>426878.43</v>
      </c>
      <c r="E15" s="249">
        <v>15872.14</v>
      </c>
      <c r="F15" s="249" t="s">
        <v>843</v>
      </c>
      <c r="G15" s="249">
        <v>14330.81</v>
      </c>
    </row>
    <row r="16" spans="2:9" ht="15" customHeight="1" x14ac:dyDescent="0.25">
      <c r="B16" s="495" t="s">
        <v>530</v>
      </c>
      <c r="C16" s="495"/>
      <c r="D16" s="495"/>
      <c r="E16" s="495"/>
      <c r="F16" s="495"/>
      <c r="G16" s="495"/>
    </row>
    <row r="17" spans="2:7" ht="16.5" customHeight="1" x14ac:dyDescent="0.25">
      <c r="B17" s="118" t="s">
        <v>108</v>
      </c>
      <c r="C17" s="250" t="s">
        <v>13</v>
      </c>
      <c r="D17" s="244" t="s">
        <v>13</v>
      </c>
      <c r="E17" s="496" t="s">
        <v>844</v>
      </c>
      <c r="F17" s="491" t="s">
        <v>117</v>
      </c>
      <c r="G17" s="491" t="s">
        <v>117</v>
      </c>
    </row>
    <row r="18" spans="2:7" x14ac:dyDescent="0.25">
      <c r="B18" s="49" t="s">
        <v>109</v>
      </c>
      <c r="C18" s="255">
        <v>39161</v>
      </c>
      <c r="D18" s="205">
        <v>632732.37</v>
      </c>
      <c r="E18" s="497"/>
      <c r="F18" s="492"/>
      <c r="G18" s="492"/>
    </row>
    <row r="19" spans="2:7" x14ac:dyDescent="0.25">
      <c r="B19" s="49" t="s">
        <v>110</v>
      </c>
      <c r="C19" s="255">
        <v>29894</v>
      </c>
      <c r="D19" s="205">
        <v>1331.99</v>
      </c>
      <c r="E19" s="497"/>
      <c r="F19" s="492"/>
      <c r="G19" s="492"/>
    </row>
    <row r="20" spans="2:7" x14ac:dyDescent="0.25">
      <c r="B20" s="49" t="s">
        <v>111</v>
      </c>
      <c r="C20" s="255">
        <v>10427</v>
      </c>
      <c r="D20" s="205">
        <v>128632.73</v>
      </c>
      <c r="E20" s="497"/>
      <c r="F20" s="492"/>
      <c r="G20" s="492"/>
    </row>
    <row r="21" spans="2:7" x14ac:dyDescent="0.25">
      <c r="B21" s="49" t="s">
        <v>112</v>
      </c>
      <c r="C21" s="255">
        <v>2629</v>
      </c>
      <c r="D21" s="205">
        <v>32293.01</v>
      </c>
      <c r="E21" s="497"/>
      <c r="F21" s="492"/>
      <c r="G21" s="492"/>
    </row>
    <row r="22" spans="2:7" x14ac:dyDescent="0.25">
      <c r="B22" s="49" t="s">
        <v>113</v>
      </c>
      <c r="C22" s="255">
        <v>1963015</v>
      </c>
      <c r="D22" s="205">
        <v>79586.34</v>
      </c>
      <c r="E22" s="497"/>
      <c r="F22" s="492"/>
      <c r="G22" s="492"/>
    </row>
    <row r="23" spans="2:7" x14ac:dyDescent="0.25">
      <c r="B23" s="49" t="s">
        <v>114</v>
      </c>
      <c r="C23" s="255">
        <v>52</v>
      </c>
      <c r="D23" s="205">
        <v>565.79</v>
      </c>
      <c r="E23" s="497"/>
      <c r="F23" s="492"/>
      <c r="G23" s="492"/>
    </row>
    <row r="24" spans="2:7" x14ac:dyDescent="0.25">
      <c r="B24" s="49" t="s">
        <v>115</v>
      </c>
      <c r="C24" s="255">
        <v>105548</v>
      </c>
      <c r="D24" s="205">
        <v>2650.34</v>
      </c>
      <c r="E24" s="497"/>
      <c r="F24" s="492"/>
      <c r="G24" s="492"/>
    </row>
    <row r="25" spans="2:7" x14ac:dyDescent="0.25">
      <c r="B25" s="169" t="s">
        <v>118</v>
      </c>
      <c r="C25" s="256">
        <v>2150726</v>
      </c>
      <c r="D25" s="204">
        <v>877792.57</v>
      </c>
      <c r="E25" s="498"/>
      <c r="F25" s="492"/>
      <c r="G25" s="492"/>
    </row>
    <row r="26" spans="2:7" x14ac:dyDescent="0.25">
      <c r="B26" s="192" t="s">
        <v>119</v>
      </c>
      <c r="C26" s="252">
        <v>2203508</v>
      </c>
      <c r="D26" s="249">
        <v>1304671</v>
      </c>
      <c r="E26" s="249">
        <v>66492</v>
      </c>
      <c r="F26" s="493"/>
      <c r="G26" s="493"/>
    </row>
    <row r="27" spans="2:7" ht="82.5" customHeight="1" x14ac:dyDescent="0.25">
      <c r="B27" s="490" t="s">
        <v>845</v>
      </c>
      <c r="C27" s="490"/>
      <c r="D27" s="490"/>
      <c r="E27" s="490"/>
      <c r="F27" s="490"/>
      <c r="G27" s="490"/>
    </row>
    <row r="28" spans="2:7" x14ac:dyDescent="0.25">
      <c r="B28" s="119"/>
      <c r="C28" s="119"/>
      <c r="D28" s="119"/>
      <c r="E28" s="119"/>
      <c r="F28" s="119"/>
      <c r="G28" s="119"/>
    </row>
  </sheetData>
  <mergeCells count="9">
    <mergeCell ref="B27:G27"/>
    <mergeCell ref="I2:I3"/>
    <mergeCell ref="F17:F26"/>
    <mergeCell ref="G17:G26"/>
    <mergeCell ref="B2:G2"/>
    <mergeCell ref="B3:G3"/>
    <mergeCell ref="B5:G5"/>
    <mergeCell ref="B16:G16"/>
    <mergeCell ref="E17:E25"/>
  </mergeCells>
  <hyperlinks>
    <hyperlink ref="I2:I3" location="'Table of Contents'!A1" display="Go To Table Of Contents" xr:uid="{00000000-0004-0000-0D00-000000000000}"/>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1:J41"/>
  <sheetViews>
    <sheetView showGridLines="0" zoomScale="90" zoomScaleNormal="90" workbookViewId="0">
      <selection activeCell="B2" sqref="B2:G2"/>
    </sheetView>
  </sheetViews>
  <sheetFormatPr defaultRowHeight="15" x14ac:dyDescent="0.25"/>
  <cols>
    <col min="1" max="1" width="1.85546875" customWidth="1"/>
    <col min="2" max="2" width="19.85546875" customWidth="1"/>
    <col min="3" max="3" width="14.140625" customWidth="1"/>
    <col min="4" max="4" width="14.42578125" customWidth="1"/>
    <col min="5" max="5" width="12.5703125" customWidth="1"/>
    <col min="6" max="6" width="14.85546875" customWidth="1"/>
    <col min="7" max="7" width="12.7109375" customWidth="1"/>
    <col min="8" max="8" width="4.28515625" customWidth="1"/>
    <col min="9" max="11" width="6.85546875" customWidth="1"/>
  </cols>
  <sheetData>
    <row r="1" spans="2:10" ht="12" customHeight="1" x14ac:dyDescent="0.25"/>
    <row r="2" spans="2:10" ht="15.75" customHeight="1" x14ac:dyDescent="0.25">
      <c r="B2" s="444" t="s">
        <v>1047</v>
      </c>
      <c r="C2" s="444"/>
      <c r="D2" s="444"/>
      <c r="E2" s="444"/>
      <c r="F2" s="444"/>
      <c r="G2" s="444"/>
      <c r="I2" s="446" t="s">
        <v>315</v>
      </c>
      <c r="J2" s="446"/>
    </row>
    <row r="3" spans="2:10" x14ac:dyDescent="0.25">
      <c r="B3" s="500" t="s">
        <v>0</v>
      </c>
      <c r="C3" s="500"/>
      <c r="D3" s="500"/>
      <c r="E3" s="500"/>
      <c r="F3" s="500"/>
      <c r="G3" s="500"/>
      <c r="I3" s="446"/>
      <c r="J3" s="446"/>
    </row>
    <row r="4" spans="2:10" x14ac:dyDescent="0.25">
      <c r="B4" s="489" t="s">
        <v>122</v>
      </c>
      <c r="C4" s="489" t="s">
        <v>123</v>
      </c>
      <c r="D4" s="489" t="s">
        <v>124</v>
      </c>
      <c r="E4" s="489" t="s">
        <v>125</v>
      </c>
      <c r="F4" s="489"/>
      <c r="G4" s="489" t="s">
        <v>126</v>
      </c>
    </row>
    <row r="5" spans="2:10" ht="25.5" x14ac:dyDescent="0.25">
      <c r="B5" s="459"/>
      <c r="C5" s="459"/>
      <c r="D5" s="459"/>
      <c r="E5" s="18" t="s">
        <v>127</v>
      </c>
      <c r="F5" s="18" t="s">
        <v>128</v>
      </c>
      <c r="G5" s="459"/>
    </row>
    <row r="6" spans="2:10" x14ac:dyDescent="0.25">
      <c r="B6" s="49" t="s">
        <v>400</v>
      </c>
      <c r="C6" s="101" t="s">
        <v>13</v>
      </c>
      <c r="D6" s="101">
        <v>184</v>
      </c>
      <c r="E6" s="101">
        <v>0</v>
      </c>
      <c r="F6" s="101">
        <v>11</v>
      </c>
      <c r="G6" s="101">
        <v>173</v>
      </c>
    </row>
    <row r="7" spans="2:10" x14ac:dyDescent="0.25">
      <c r="B7" s="49" t="s">
        <v>401</v>
      </c>
      <c r="C7" s="101">
        <v>173</v>
      </c>
      <c r="D7" s="101">
        <v>232</v>
      </c>
      <c r="E7" s="101">
        <v>7</v>
      </c>
      <c r="F7" s="101">
        <v>108</v>
      </c>
      <c r="G7" s="101">
        <v>290</v>
      </c>
    </row>
    <row r="8" spans="2:10" x14ac:dyDescent="0.25">
      <c r="B8" s="49" t="s">
        <v>402</v>
      </c>
      <c r="C8" s="101">
        <v>290</v>
      </c>
      <c r="D8" s="101">
        <v>272</v>
      </c>
      <c r="E8" s="101">
        <v>1</v>
      </c>
      <c r="F8" s="101">
        <v>170</v>
      </c>
      <c r="G8" s="101">
        <v>391</v>
      </c>
    </row>
    <row r="9" spans="2:10" x14ac:dyDescent="0.25">
      <c r="B9" s="49" t="s">
        <v>403</v>
      </c>
      <c r="C9" s="101">
        <v>391</v>
      </c>
      <c r="D9" s="101">
        <v>250</v>
      </c>
      <c r="E9" s="101">
        <v>2</v>
      </c>
      <c r="F9" s="101">
        <v>186</v>
      </c>
      <c r="G9" s="101">
        <v>453</v>
      </c>
    </row>
    <row r="10" spans="2:10" x14ac:dyDescent="0.25">
      <c r="B10" s="49" t="s">
        <v>404</v>
      </c>
      <c r="C10" s="101">
        <v>453</v>
      </c>
      <c r="D10" s="101">
        <v>303</v>
      </c>
      <c r="E10" s="101">
        <v>3</v>
      </c>
      <c r="F10" s="101">
        <v>259</v>
      </c>
      <c r="G10" s="101">
        <v>494</v>
      </c>
    </row>
    <row r="11" spans="2:10" x14ac:dyDescent="0.25">
      <c r="B11" s="49" t="s">
        <v>405</v>
      </c>
      <c r="C11" s="101">
        <v>494</v>
      </c>
      <c r="D11" s="101">
        <v>320</v>
      </c>
      <c r="E11" s="101">
        <v>9</v>
      </c>
      <c r="F11" s="101">
        <v>335</v>
      </c>
      <c r="G11" s="101">
        <v>470</v>
      </c>
    </row>
    <row r="12" spans="2:10" x14ac:dyDescent="0.25">
      <c r="B12" s="49" t="s">
        <v>446</v>
      </c>
      <c r="C12" s="101">
        <v>470</v>
      </c>
      <c r="D12" s="101">
        <v>336</v>
      </c>
      <c r="E12" s="101">
        <v>12</v>
      </c>
      <c r="F12" s="101">
        <v>340</v>
      </c>
      <c r="G12" s="101">
        <v>454</v>
      </c>
    </row>
    <row r="13" spans="2:10" x14ac:dyDescent="0.25">
      <c r="B13" s="49" t="s">
        <v>441</v>
      </c>
      <c r="C13" s="101">
        <v>454</v>
      </c>
      <c r="D13" s="101">
        <v>45</v>
      </c>
      <c r="E13" s="101">
        <v>4</v>
      </c>
      <c r="F13" s="101">
        <v>78</v>
      </c>
      <c r="G13" s="101">
        <v>417</v>
      </c>
    </row>
    <row r="14" spans="2:10" x14ac:dyDescent="0.25">
      <c r="B14" s="49" t="s">
        <v>465</v>
      </c>
      <c r="C14" s="101">
        <v>417</v>
      </c>
      <c r="D14" s="101">
        <v>106</v>
      </c>
      <c r="E14" s="101">
        <v>4</v>
      </c>
      <c r="F14" s="101">
        <v>72</v>
      </c>
      <c r="G14" s="101">
        <v>447</v>
      </c>
    </row>
    <row r="15" spans="2:10" x14ac:dyDescent="0.25">
      <c r="B15" s="49" t="s">
        <v>528</v>
      </c>
      <c r="C15" s="101">
        <v>447</v>
      </c>
      <c r="D15" s="101">
        <v>88</v>
      </c>
      <c r="E15" s="101">
        <v>1</v>
      </c>
      <c r="F15" s="101">
        <v>63</v>
      </c>
      <c r="G15" s="101">
        <v>471</v>
      </c>
    </row>
    <row r="16" spans="2:10" x14ac:dyDescent="0.25">
      <c r="B16" s="49" t="s">
        <v>582</v>
      </c>
      <c r="C16" s="36">
        <v>471</v>
      </c>
      <c r="D16" s="36">
        <v>75</v>
      </c>
      <c r="E16" s="36">
        <v>1</v>
      </c>
      <c r="F16" s="36">
        <v>58</v>
      </c>
      <c r="G16" s="36">
        <v>487</v>
      </c>
    </row>
    <row r="17" spans="2:8" x14ac:dyDescent="0.25">
      <c r="B17" s="193" t="s">
        <v>19</v>
      </c>
      <c r="C17" s="273" t="s">
        <v>13</v>
      </c>
      <c r="D17" s="273">
        <v>2211</v>
      </c>
      <c r="E17" s="273">
        <v>44</v>
      </c>
      <c r="F17" s="273">
        <v>1680</v>
      </c>
      <c r="G17" s="273">
        <v>487</v>
      </c>
    </row>
    <row r="18" spans="2:8" ht="45.75" customHeight="1" x14ac:dyDescent="0.25">
      <c r="B18" s="499"/>
      <c r="C18" s="499"/>
      <c r="D18" s="499"/>
      <c r="E18" s="499"/>
      <c r="F18" s="499"/>
      <c r="G18" s="499"/>
    </row>
    <row r="19" spans="2:8" ht="51.75" customHeight="1" x14ac:dyDescent="0.25">
      <c r="B19" s="69"/>
      <c r="C19" s="69"/>
      <c r="D19" s="69"/>
      <c r="E19" s="69"/>
      <c r="F19" s="69"/>
      <c r="G19" s="69"/>
    </row>
    <row r="20" spans="2:8" x14ac:dyDescent="0.25">
      <c r="B20" s="69"/>
      <c r="C20" s="69"/>
      <c r="D20" s="69"/>
      <c r="E20" s="69"/>
      <c r="F20" s="69"/>
      <c r="G20" s="69"/>
    </row>
    <row r="21" spans="2:8" x14ac:dyDescent="0.25">
      <c r="B21" s="168"/>
      <c r="C21" s="168"/>
      <c r="D21" s="168"/>
      <c r="E21" s="168"/>
      <c r="F21" s="168"/>
      <c r="G21" s="168"/>
      <c r="H21" s="140"/>
    </row>
    <row r="22" spans="2:8" x14ac:dyDescent="0.25">
      <c r="B22" s="168"/>
      <c r="C22" s="168"/>
      <c r="D22" s="168"/>
      <c r="E22" s="168"/>
      <c r="F22" s="168"/>
      <c r="G22" s="168"/>
      <c r="H22" s="140"/>
    </row>
    <row r="23" spans="2:8" x14ac:dyDescent="0.25">
      <c r="B23" s="173"/>
      <c r="C23" s="173"/>
      <c r="D23" s="173"/>
      <c r="E23" s="173"/>
      <c r="F23" s="173"/>
      <c r="G23" s="173"/>
      <c r="H23" s="140"/>
    </row>
    <row r="24" spans="2:8" x14ac:dyDescent="0.25">
      <c r="B24" s="158"/>
      <c r="C24" s="146"/>
      <c r="D24" s="146"/>
      <c r="E24" s="140"/>
      <c r="F24" s="140"/>
      <c r="G24" s="140"/>
      <c r="H24" s="140"/>
    </row>
    <row r="25" spans="2:8" x14ac:dyDescent="0.25">
      <c r="B25" s="158"/>
      <c r="C25" s="146"/>
      <c r="D25" s="146"/>
      <c r="E25" s="140"/>
      <c r="F25" s="140"/>
      <c r="G25" s="140"/>
      <c r="H25" s="140"/>
    </row>
    <row r="26" spans="2:8" x14ac:dyDescent="0.25">
      <c r="B26" s="158"/>
      <c r="C26" s="146"/>
      <c r="D26" s="146"/>
      <c r="E26" s="140"/>
      <c r="F26" s="140"/>
      <c r="G26" s="140"/>
      <c r="H26" s="140"/>
    </row>
    <row r="27" spans="2:8" x14ac:dyDescent="0.25">
      <c r="B27" s="158"/>
      <c r="C27" s="146"/>
      <c r="D27" s="146"/>
      <c r="E27" s="140"/>
      <c r="F27" s="140"/>
      <c r="G27" s="140"/>
      <c r="H27" s="140"/>
    </row>
    <row r="28" spans="2:8" x14ac:dyDescent="0.25">
      <c r="B28" s="158"/>
      <c r="C28" s="146"/>
      <c r="D28" s="146"/>
      <c r="E28" s="140"/>
      <c r="F28" s="140"/>
      <c r="G28" s="140"/>
      <c r="H28" s="140"/>
    </row>
    <row r="29" spans="2:8" x14ac:dyDescent="0.25">
      <c r="B29" s="140"/>
      <c r="C29" s="146"/>
      <c r="D29" s="146"/>
      <c r="E29" s="140"/>
      <c r="F29" s="140"/>
      <c r="G29" s="140"/>
      <c r="H29" s="140"/>
    </row>
    <row r="30" spans="2:8" x14ac:dyDescent="0.25">
      <c r="B30" s="140"/>
      <c r="C30" s="146"/>
      <c r="D30" s="146"/>
      <c r="E30" s="140"/>
      <c r="F30" s="140"/>
      <c r="G30" s="140"/>
      <c r="H30" s="140"/>
    </row>
    <row r="31" spans="2:8" x14ac:dyDescent="0.25">
      <c r="B31" s="140"/>
      <c r="C31" s="140"/>
      <c r="D31" s="140"/>
      <c r="E31" s="140"/>
      <c r="F31" s="140"/>
      <c r="G31" s="140"/>
      <c r="H31" s="140"/>
    </row>
    <row r="32" spans="2:8" x14ac:dyDescent="0.25">
      <c r="B32" s="140"/>
      <c r="C32" s="140"/>
      <c r="D32" s="140"/>
      <c r="E32" s="140"/>
      <c r="F32" s="140"/>
      <c r="G32" s="140"/>
      <c r="H32" s="140"/>
    </row>
    <row r="33" spans="2:8" x14ac:dyDescent="0.25">
      <c r="B33" s="174"/>
      <c r="C33" s="174"/>
      <c r="D33" s="174"/>
      <c r="E33" s="140"/>
      <c r="F33" s="140"/>
      <c r="G33" s="140"/>
      <c r="H33" s="140"/>
    </row>
    <row r="34" spans="2:8" x14ac:dyDescent="0.25">
      <c r="B34" s="158"/>
      <c r="C34" s="140"/>
      <c r="D34" s="140"/>
      <c r="E34" s="140"/>
      <c r="F34" s="140"/>
      <c r="G34" s="140"/>
      <c r="H34" s="140"/>
    </row>
    <row r="35" spans="2:8" x14ac:dyDescent="0.25">
      <c r="B35" s="158"/>
      <c r="C35" s="140"/>
      <c r="D35" s="140"/>
      <c r="E35" s="140"/>
      <c r="F35" s="140"/>
      <c r="G35" s="140"/>
      <c r="H35" s="140"/>
    </row>
    <row r="36" spans="2:8" x14ac:dyDescent="0.25">
      <c r="B36" s="158"/>
      <c r="C36" s="140"/>
      <c r="D36" s="140"/>
      <c r="E36" s="140"/>
      <c r="F36" s="140"/>
      <c r="G36" s="140"/>
      <c r="H36" s="140"/>
    </row>
    <row r="37" spans="2:8" x14ac:dyDescent="0.25">
      <c r="B37" s="158"/>
      <c r="C37" s="140"/>
      <c r="D37" s="140"/>
      <c r="E37" s="140"/>
      <c r="F37" s="140"/>
      <c r="G37" s="140"/>
      <c r="H37" s="140"/>
    </row>
    <row r="38" spans="2:8" x14ac:dyDescent="0.25">
      <c r="B38" s="158"/>
      <c r="C38" s="140"/>
      <c r="D38" s="140"/>
      <c r="E38" s="140"/>
      <c r="F38" s="140"/>
      <c r="G38" s="140"/>
      <c r="H38" s="140"/>
    </row>
    <row r="39" spans="2:8" x14ac:dyDescent="0.25">
      <c r="B39" s="140"/>
      <c r="C39" s="140"/>
      <c r="D39" s="140"/>
      <c r="E39" s="140"/>
      <c r="F39" s="140"/>
      <c r="G39" s="140"/>
      <c r="H39" s="140"/>
    </row>
    <row r="40" spans="2:8" x14ac:dyDescent="0.25">
      <c r="B40" s="158"/>
      <c r="C40" s="140"/>
      <c r="D40" s="140"/>
      <c r="E40" s="140"/>
      <c r="F40" s="140"/>
      <c r="G40" s="140"/>
      <c r="H40" s="140"/>
    </row>
    <row r="41" spans="2:8" x14ac:dyDescent="0.25">
      <c r="B41" s="140"/>
      <c r="C41" s="140"/>
      <c r="D41" s="140"/>
      <c r="E41" s="140"/>
      <c r="F41" s="140"/>
      <c r="G41" s="140"/>
      <c r="H41" s="140"/>
    </row>
  </sheetData>
  <mergeCells count="9">
    <mergeCell ref="B18:G18"/>
    <mergeCell ref="I2:J3"/>
    <mergeCell ref="B2:G2"/>
    <mergeCell ref="B3:G3"/>
    <mergeCell ref="B4:B5"/>
    <mergeCell ref="C4:C5"/>
    <mergeCell ref="D4:D5"/>
    <mergeCell ref="E4:F4"/>
    <mergeCell ref="G4:G5"/>
  </mergeCells>
  <hyperlinks>
    <hyperlink ref="I2:J3" location="'Table of Contents'!A1" display="Go To Table Of Contents" xr:uid="{00000000-0004-0000-1000-000000000000}"/>
  </hyperlinks>
  <pageMargins left="0.7" right="0.7" top="0.75" bottom="0.75" header="0.3" footer="0.3"/>
  <pageSetup paperSize="9" orientation="portrait"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1:Q27"/>
  <sheetViews>
    <sheetView showGridLines="0" zoomScale="90" zoomScaleNormal="90" workbookViewId="0">
      <selection activeCell="M21" sqref="M21"/>
    </sheetView>
  </sheetViews>
  <sheetFormatPr defaultRowHeight="15" x14ac:dyDescent="0.25"/>
  <cols>
    <col min="1" max="1" width="1.85546875" customWidth="1"/>
    <col min="10" max="10" width="5" customWidth="1"/>
    <col min="11" max="11" width="1.85546875" style="43" customWidth="1"/>
    <col min="12" max="12" width="5.5703125" customWidth="1"/>
    <col min="13" max="13" width="39.7109375" style="15" customWidth="1"/>
    <col min="14" max="14" width="28.140625" customWidth="1"/>
    <col min="15" max="15" width="4.28515625" customWidth="1"/>
    <col min="16" max="17" width="6.5703125" customWidth="1"/>
  </cols>
  <sheetData>
    <row r="1" spans="2:17" ht="12" customHeight="1" x14ac:dyDescent="0.25"/>
    <row r="2" spans="2:17" ht="15.75" customHeight="1" x14ac:dyDescent="0.25">
      <c r="B2" s="428"/>
      <c r="C2" s="428"/>
      <c r="D2" s="428"/>
      <c r="E2" s="428"/>
      <c r="F2" s="428"/>
      <c r="G2" s="428"/>
      <c r="H2" s="428"/>
      <c r="I2" s="428"/>
      <c r="M2" s="501" t="s">
        <v>1073</v>
      </c>
      <c r="N2" s="501"/>
      <c r="P2" s="446" t="s">
        <v>315</v>
      </c>
      <c r="Q2" s="446"/>
    </row>
    <row r="3" spans="2:17" x14ac:dyDescent="0.25">
      <c r="M3" s="20"/>
      <c r="N3" s="2"/>
      <c r="P3" s="446"/>
      <c r="Q3" s="446"/>
    </row>
    <row r="4" spans="2:17" x14ac:dyDescent="0.25">
      <c r="M4" s="18" t="s">
        <v>129</v>
      </c>
      <c r="N4" s="21" t="s">
        <v>130</v>
      </c>
    </row>
    <row r="5" spans="2:17" x14ac:dyDescent="0.25">
      <c r="M5" s="100" t="s">
        <v>88</v>
      </c>
      <c r="N5" s="257">
        <v>2279</v>
      </c>
    </row>
    <row r="6" spans="2:17" x14ac:dyDescent="0.25">
      <c r="M6" s="100" t="s">
        <v>131</v>
      </c>
      <c r="N6" s="258">
        <v>44</v>
      </c>
    </row>
    <row r="7" spans="2:17" x14ac:dyDescent="0.25">
      <c r="M7" s="100" t="s">
        <v>132</v>
      </c>
      <c r="N7" s="258">
        <v>1704</v>
      </c>
    </row>
    <row r="8" spans="2:17" x14ac:dyDescent="0.25">
      <c r="M8" s="100" t="s">
        <v>89</v>
      </c>
      <c r="N8" s="101">
        <v>1208</v>
      </c>
    </row>
    <row r="9" spans="2:17" x14ac:dyDescent="0.25">
      <c r="M9" s="123" t="s">
        <v>17</v>
      </c>
      <c r="N9" s="124">
        <v>531</v>
      </c>
    </row>
    <row r="10" spans="2:17" x14ac:dyDescent="0.25">
      <c r="M10" s="100" t="s">
        <v>133</v>
      </c>
      <c r="N10" s="277">
        <v>148</v>
      </c>
    </row>
    <row r="11" spans="2:17" x14ac:dyDescent="0.25">
      <c r="M11" s="100" t="s">
        <v>90</v>
      </c>
      <c r="N11" s="101">
        <v>89</v>
      </c>
    </row>
    <row r="12" spans="2:17" x14ac:dyDescent="0.25">
      <c r="M12" s="100" t="s">
        <v>91</v>
      </c>
      <c r="N12" s="101">
        <v>27</v>
      </c>
    </row>
    <row r="13" spans="2:17" x14ac:dyDescent="0.25">
      <c r="M13" s="100" t="s">
        <v>64</v>
      </c>
      <c r="N13" s="101">
        <v>62</v>
      </c>
    </row>
    <row r="14" spans="2:17" x14ac:dyDescent="0.25">
      <c r="M14" s="100" t="s">
        <v>65</v>
      </c>
      <c r="N14" s="101">
        <v>64</v>
      </c>
    </row>
    <row r="15" spans="2:17" x14ac:dyDescent="0.25">
      <c r="M15" s="125" t="s">
        <v>66</v>
      </c>
      <c r="N15" s="126">
        <v>141</v>
      </c>
    </row>
    <row r="18" spans="13:16" x14ac:dyDescent="0.25">
      <c r="M18" s="145" t="s">
        <v>17</v>
      </c>
      <c r="N18" s="140"/>
      <c r="O18" s="140"/>
      <c r="P18" s="140"/>
    </row>
    <row r="19" spans="13:16" x14ac:dyDescent="0.25">
      <c r="M19" s="158" t="s">
        <v>133</v>
      </c>
      <c r="N19" s="146">
        <f>N10</f>
        <v>148</v>
      </c>
      <c r="O19" s="140"/>
      <c r="P19" s="140"/>
    </row>
    <row r="20" spans="13:16" x14ac:dyDescent="0.25">
      <c r="M20" s="158" t="s">
        <v>90</v>
      </c>
      <c r="N20" s="146">
        <f>N11</f>
        <v>89</v>
      </c>
      <c r="O20" s="140"/>
      <c r="P20" s="140"/>
    </row>
    <row r="21" spans="13:16" x14ac:dyDescent="0.25">
      <c r="M21" s="158" t="s">
        <v>91</v>
      </c>
      <c r="N21" s="146">
        <f>N12</f>
        <v>27</v>
      </c>
      <c r="O21" s="140"/>
      <c r="P21" s="140"/>
    </row>
    <row r="22" spans="13:16" x14ac:dyDescent="0.25">
      <c r="M22" s="158" t="s">
        <v>64</v>
      </c>
      <c r="N22" s="146">
        <f t="shared" ref="N22:N24" si="0">N13</f>
        <v>62</v>
      </c>
      <c r="O22" s="140"/>
      <c r="P22" s="140"/>
    </row>
    <row r="23" spans="13:16" x14ac:dyDescent="0.25">
      <c r="M23" s="158" t="s">
        <v>65</v>
      </c>
      <c r="N23" s="146">
        <f t="shared" si="0"/>
        <v>64</v>
      </c>
      <c r="O23" s="140"/>
      <c r="P23" s="140"/>
    </row>
    <row r="24" spans="13:16" x14ac:dyDescent="0.25">
      <c r="M24" s="158" t="s">
        <v>66</v>
      </c>
      <c r="N24" s="146">
        <f t="shared" si="0"/>
        <v>141</v>
      </c>
      <c r="O24" s="140"/>
      <c r="P24" s="140"/>
    </row>
    <row r="25" spans="13:16" x14ac:dyDescent="0.25">
      <c r="M25" s="139"/>
      <c r="N25" s="140"/>
      <c r="O25" s="140"/>
      <c r="P25" s="140"/>
    </row>
    <row r="26" spans="13:16" x14ac:dyDescent="0.25">
      <c r="M26" s="139"/>
      <c r="N26" s="140"/>
      <c r="O26" s="140"/>
      <c r="P26" s="140"/>
    </row>
    <row r="27" spans="13:16" x14ac:dyDescent="0.25">
      <c r="M27" s="139"/>
      <c r="N27" s="140"/>
      <c r="O27" s="140"/>
      <c r="P27" s="140"/>
    </row>
  </sheetData>
  <mergeCells count="3">
    <mergeCell ref="M2:N2"/>
    <mergeCell ref="B2:I2"/>
    <mergeCell ref="P2:Q3"/>
  </mergeCells>
  <hyperlinks>
    <hyperlink ref="P2:Q3" location="'Table of Contents'!A1" display="Go To Table Of Contents" xr:uid="{00000000-0004-0000-1100-000000000000}"/>
  </hyperlink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2:S10"/>
  <sheetViews>
    <sheetView showGridLines="0" workbookViewId="0">
      <selection activeCell="O17" sqref="O17"/>
    </sheetView>
  </sheetViews>
  <sheetFormatPr defaultRowHeight="15" x14ac:dyDescent="0.25"/>
  <cols>
    <col min="1" max="1" width="2.140625" customWidth="1"/>
    <col min="10" max="10" width="3.85546875" customWidth="1"/>
    <col min="11" max="11" width="11.7109375" customWidth="1"/>
    <col min="12" max="12" width="1.85546875" style="43" customWidth="1"/>
    <col min="13" max="13" width="1.85546875" customWidth="1"/>
    <col min="15" max="15" width="39.42578125" style="15" customWidth="1"/>
    <col min="16" max="16" width="15.140625" customWidth="1"/>
    <col min="17" max="17" width="4" bestFit="1" customWidth="1"/>
    <col min="18" max="19" width="6.5703125" customWidth="1"/>
  </cols>
  <sheetData>
    <row r="2" spans="2:19" ht="15.75" customHeight="1" x14ac:dyDescent="0.25">
      <c r="B2" s="428"/>
      <c r="C2" s="428"/>
      <c r="D2" s="428"/>
      <c r="E2" s="428"/>
      <c r="F2" s="428"/>
      <c r="G2" s="428"/>
      <c r="H2" s="428"/>
      <c r="I2" s="428"/>
      <c r="J2" s="428"/>
      <c r="N2" s="447" t="s">
        <v>1074</v>
      </c>
      <c r="O2" s="447"/>
      <c r="P2" s="447"/>
      <c r="R2" s="446" t="s">
        <v>315</v>
      </c>
      <c r="S2" s="446"/>
    </row>
    <row r="3" spans="2:19" x14ac:dyDescent="0.25">
      <c r="N3" s="22"/>
      <c r="O3" s="19"/>
      <c r="P3" s="2"/>
      <c r="R3" s="446"/>
      <c r="S3" s="446"/>
    </row>
    <row r="4" spans="2:19" ht="25.5" x14ac:dyDescent="0.25">
      <c r="N4" s="18" t="s">
        <v>78</v>
      </c>
      <c r="O4" s="18" t="s">
        <v>134</v>
      </c>
      <c r="P4" s="18" t="s">
        <v>135</v>
      </c>
    </row>
    <row r="5" spans="2:19" x14ac:dyDescent="0.25">
      <c r="N5" s="8">
        <v>1</v>
      </c>
      <c r="O5" s="48" t="s">
        <v>136</v>
      </c>
      <c r="P5" s="101">
        <v>1616</v>
      </c>
    </row>
    <row r="6" spans="2:19" x14ac:dyDescent="0.25">
      <c r="N6" s="8">
        <v>2</v>
      </c>
      <c r="O6" s="48" t="s">
        <v>137</v>
      </c>
      <c r="P6" s="101">
        <v>341</v>
      </c>
    </row>
    <row r="7" spans="2:19" x14ac:dyDescent="0.25">
      <c r="N7" s="8">
        <v>3</v>
      </c>
      <c r="O7" s="48" t="s">
        <v>138</v>
      </c>
      <c r="P7" s="101">
        <v>43</v>
      </c>
    </row>
    <row r="8" spans="2:19" ht="25.5" x14ac:dyDescent="0.25">
      <c r="N8" s="23">
        <v>4</v>
      </c>
      <c r="O8" s="48" t="s">
        <v>139</v>
      </c>
      <c r="P8" s="101">
        <v>65</v>
      </c>
    </row>
    <row r="9" spans="2:19" x14ac:dyDescent="0.25">
      <c r="N9" s="8">
        <v>5</v>
      </c>
      <c r="O9" s="48" t="s">
        <v>140</v>
      </c>
      <c r="P9" s="101">
        <v>157</v>
      </c>
    </row>
    <row r="10" spans="2:19" x14ac:dyDescent="0.25">
      <c r="N10" s="502" t="s">
        <v>19</v>
      </c>
      <c r="O10" s="503"/>
      <c r="P10" s="76">
        <v>2222</v>
      </c>
    </row>
  </sheetData>
  <mergeCells count="4">
    <mergeCell ref="N2:P2"/>
    <mergeCell ref="N10:O10"/>
    <mergeCell ref="B2:J2"/>
    <mergeCell ref="R2:S3"/>
  </mergeCells>
  <hyperlinks>
    <hyperlink ref="R2:S3" location="'Table of Contents'!A1" display="Go To Table Of Contents" xr:uid="{00000000-0004-0000-1200-000000000000}"/>
  </hyperlink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1:K12"/>
  <sheetViews>
    <sheetView showGridLines="0" workbookViewId="0">
      <selection activeCell="B2" sqref="B2:H2"/>
    </sheetView>
  </sheetViews>
  <sheetFormatPr defaultRowHeight="15" x14ac:dyDescent="0.25"/>
  <cols>
    <col min="1" max="1" width="1.85546875" customWidth="1"/>
    <col min="2" max="2" width="47" style="15" customWidth="1"/>
    <col min="3" max="3" width="14.5703125" customWidth="1"/>
    <col min="4" max="4" width="15.5703125" customWidth="1"/>
    <col min="5" max="5" width="11" customWidth="1"/>
    <col min="6" max="6" width="13" customWidth="1"/>
    <col min="7" max="7" width="12.7109375" customWidth="1"/>
    <col min="8" max="8" width="10.5703125" customWidth="1"/>
    <col min="9" max="9" width="3.42578125" customWidth="1"/>
    <col min="10" max="11" width="6.42578125" customWidth="1"/>
  </cols>
  <sheetData>
    <row r="1" spans="2:11" ht="11.25" customHeight="1" x14ac:dyDescent="0.25"/>
    <row r="2" spans="2:11" ht="15" customHeight="1" x14ac:dyDescent="0.25">
      <c r="B2" s="473" t="s">
        <v>1048</v>
      </c>
      <c r="C2" s="473"/>
      <c r="D2" s="473"/>
      <c r="E2" s="473"/>
      <c r="F2" s="473"/>
      <c r="G2" s="473"/>
      <c r="H2" s="473"/>
      <c r="J2" s="446" t="s">
        <v>315</v>
      </c>
      <c r="K2" s="446"/>
    </row>
    <row r="3" spans="2:11" ht="15" customHeight="1" x14ac:dyDescent="0.25">
      <c r="B3" s="472" t="s">
        <v>95</v>
      </c>
      <c r="C3" s="472"/>
      <c r="D3" s="472"/>
      <c r="E3" s="472"/>
      <c r="F3" s="472"/>
      <c r="G3" s="472"/>
      <c r="H3" s="472"/>
      <c r="J3" s="446"/>
      <c r="K3" s="446"/>
    </row>
    <row r="4" spans="2:11" ht="25.5" x14ac:dyDescent="0.25">
      <c r="B4" s="18" t="s">
        <v>141</v>
      </c>
      <c r="C4" s="18" t="s">
        <v>130</v>
      </c>
      <c r="D4" s="18" t="s">
        <v>388</v>
      </c>
      <c r="E4" s="18" t="s">
        <v>142</v>
      </c>
      <c r="F4" s="18" t="s">
        <v>143</v>
      </c>
      <c r="G4" s="18" t="s">
        <v>144</v>
      </c>
      <c r="H4" s="18" t="s">
        <v>145</v>
      </c>
    </row>
    <row r="5" spans="2:11" ht="20.25" customHeight="1" x14ac:dyDescent="0.25">
      <c r="B5" s="48" t="s">
        <v>406</v>
      </c>
      <c r="C5" s="34">
        <v>1680</v>
      </c>
      <c r="D5" s="75">
        <v>9420</v>
      </c>
      <c r="E5" s="75">
        <v>11513</v>
      </c>
      <c r="F5" s="75">
        <v>270</v>
      </c>
      <c r="G5" s="75">
        <v>270</v>
      </c>
      <c r="H5" s="75">
        <v>10872</v>
      </c>
    </row>
    <row r="6" spans="2:11" ht="18" customHeight="1" x14ac:dyDescent="0.25">
      <c r="B6" s="48" t="s">
        <v>146</v>
      </c>
      <c r="C6" s="75">
        <v>487</v>
      </c>
      <c r="D6" s="75">
        <v>6261</v>
      </c>
      <c r="E6" s="75" t="s">
        <v>846</v>
      </c>
      <c r="F6" s="8" t="s">
        <v>396</v>
      </c>
      <c r="G6" s="8"/>
      <c r="H6" s="8"/>
    </row>
    <row r="7" spans="2:11" s="36" customFormat="1" ht="18.75" customHeight="1" x14ac:dyDescent="0.25">
      <c r="B7" s="83" t="s">
        <v>12</v>
      </c>
      <c r="C7" s="84">
        <v>2167</v>
      </c>
      <c r="D7" s="259">
        <v>15681</v>
      </c>
      <c r="E7" s="259">
        <v>14519</v>
      </c>
      <c r="F7" s="351" t="s">
        <v>396</v>
      </c>
      <c r="G7" s="358"/>
      <c r="H7" s="352"/>
    </row>
    <row r="8" spans="2:11" ht="74.25" customHeight="1" x14ac:dyDescent="0.25">
      <c r="B8" s="505" t="s">
        <v>531</v>
      </c>
      <c r="C8" s="506"/>
      <c r="D8" s="506"/>
      <c r="E8" s="506"/>
      <c r="F8" s="506"/>
      <c r="G8" s="506"/>
      <c r="H8" s="506"/>
    </row>
    <row r="9" spans="2:11" ht="14.25" customHeight="1" x14ac:dyDescent="0.25">
      <c r="B9" s="481"/>
      <c r="C9" s="481"/>
      <c r="D9" s="481"/>
      <c r="E9" s="481"/>
      <c r="F9" s="481"/>
      <c r="G9" s="481"/>
      <c r="H9" s="481"/>
    </row>
    <row r="10" spans="2:11" ht="13.5" customHeight="1" x14ac:dyDescent="0.25">
      <c r="B10" s="481"/>
      <c r="C10" s="481"/>
      <c r="D10" s="481"/>
      <c r="E10" s="481"/>
      <c r="F10" s="481"/>
      <c r="G10" s="481"/>
      <c r="H10" s="481"/>
    </row>
    <row r="11" spans="2:11" ht="15.75" customHeight="1" x14ac:dyDescent="0.25">
      <c r="B11" s="470"/>
      <c r="C11" s="504"/>
      <c r="D11" s="504"/>
      <c r="E11" s="504"/>
      <c r="F11" s="504"/>
      <c r="G11" s="504"/>
      <c r="H11" s="504"/>
    </row>
    <row r="12" spans="2:11" x14ac:dyDescent="0.25">
      <c r="B12" s="470"/>
      <c r="C12" s="504"/>
      <c r="D12" s="504"/>
      <c r="E12" s="504"/>
      <c r="F12" s="504"/>
      <c r="G12" s="504"/>
      <c r="H12" s="504"/>
    </row>
  </sheetData>
  <mergeCells count="8">
    <mergeCell ref="B12:H12"/>
    <mergeCell ref="J2:K3"/>
    <mergeCell ref="B9:H9"/>
    <mergeCell ref="B11:H11"/>
    <mergeCell ref="B10:H10"/>
    <mergeCell ref="B2:H2"/>
    <mergeCell ref="B3:H3"/>
    <mergeCell ref="B8:H8"/>
  </mergeCells>
  <hyperlinks>
    <hyperlink ref="J2:K3" location="'Table of Contents'!A1" display="Go To Table Of Contents" xr:uid="{00000000-0004-0000-1300-000000000000}"/>
  </hyperlinks>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1:M73"/>
  <sheetViews>
    <sheetView showGridLines="0" workbookViewId="0">
      <selection activeCell="B2" sqref="B2:J2"/>
    </sheetView>
  </sheetViews>
  <sheetFormatPr defaultRowHeight="15" x14ac:dyDescent="0.25"/>
  <cols>
    <col min="1" max="1" width="1.85546875" customWidth="1"/>
    <col min="3" max="3" width="44.42578125" style="15" customWidth="1"/>
    <col min="4" max="4" width="17" customWidth="1"/>
    <col min="5" max="5" width="11.7109375" customWidth="1"/>
    <col min="6" max="6" width="12.85546875" customWidth="1"/>
    <col min="7" max="7" width="13.140625" customWidth="1"/>
    <col min="8" max="8" width="16.140625" customWidth="1"/>
    <col min="9" max="9" width="11" customWidth="1"/>
    <col min="10" max="10" width="11.42578125" customWidth="1"/>
    <col min="11" max="11" width="3.5703125" customWidth="1"/>
    <col min="12" max="13" width="6.85546875" customWidth="1"/>
  </cols>
  <sheetData>
    <row r="1" spans="2:13" ht="12" customHeight="1" x14ac:dyDescent="0.25"/>
    <row r="2" spans="2:13" ht="15.75" x14ac:dyDescent="0.25">
      <c r="B2" s="508" t="s">
        <v>1049</v>
      </c>
      <c r="C2" s="508"/>
      <c r="D2" s="508"/>
      <c r="E2" s="508"/>
      <c r="F2" s="508"/>
      <c r="G2" s="508"/>
      <c r="H2" s="508"/>
      <c r="I2" s="508"/>
      <c r="J2" s="508"/>
    </row>
    <row r="3" spans="2:13" ht="15" customHeight="1" x14ac:dyDescent="0.25">
      <c r="B3" s="509" t="s">
        <v>95</v>
      </c>
      <c r="C3" s="509"/>
      <c r="D3" s="509"/>
      <c r="E3" s="509"/>
      <c r="F3" s="509"/>
      <c r="G3" s="509"/>
      <c r="H3" s="509"/>
      <c r="I3" s="509"/>
      <c r="J3" s="509"/>
      <c r="L3" s="411" t="s">
        <v>315</v>
      </c>
      <c r="M3" s="411"/>
    </row>
    <row r="4" spans="2:13" ht="25.5" x14ac:dyDescent="0.25">
      <c r="B4" s="18" t="s">
        <v>78</v>
      </c>
      <c r="C4" s="18" t="s">
        <v>147</v>
      </c>
      <c r="D4" s="18" t="s">
        <v>148</v>
      </c>
      <c r="E4" s="18" t="s">
        <v>149</v>
      </c>
      <c r="F4" s="18" t="s">
        <v>150</v>
      </c>
      <c r="G4" s="18" t="s">
        <v>151</v>
      </c>
      <c r="H4" s="18" t="s">
        <v>152</v>
      </c>
      <c r="I4" s="18" t="s">
        <v>153</v>
      </c>
      <c r="J4" s="18" t="s">
        <v>145</v>
      </c>
      <c r="L4" s="411"/>
      <c r="M4" s="411"/>
    </row>
    <row r="5" spans="2:13" ht="15.75" customHeight="1" x14ac:dyDescent="0.25">
      <c r="B5" s="495" t="s">
        <v>532</v>
      </c>
      <c r="C5" s="495"/>
      <c r="D5" s="495"/>
      <c r="E5" s="495"/>
      <c r="F5" s="495"/>
      <c r="G5" s="495"/>
      <c r="H5" s="495"/>
      <c r="I5" s="495"/>
      <c r="J5" s="495"/>
    </row>
    <row r="6" spans="2:13" x14ac:dyDescent="0.25">
      <c r="B6" s="98">
        <v>1</v>
      </c>
      <c r="C6" s="332" t="s">
        <v>847</v>
      </c>
      <c r="D6" s="333" t="s">
        <v>848</v>
      </c>
      <c r="E6" s="333" t="s">
        <v>849</v>
      </c>
      <c r="F6" s="332">
        <v>6.68</v>
      </c>
      <c r="G6" s="332">
        <v>0</v>
      </c>
      <c r="H6" s="332">
        <v>0</v>
      </c>
      <c r="I6" s="332">
        <v>0.82</v>
      </c>
      <c r="J6" s="332">
        <v>5.86</v>
      </c>
    </row>
    <row r="7" spans="2:13" x14ac:dyDescent="0.25">
      <c r="B7" s="98">
        <v>2</v>
      </c>
      <c r="C7" s="332" t="s">
        <v>850</v>
      </c>
      <c r="D7" s="333" t="s">
        <v>851</v>
      </c>
      <c r="E7" s="333" t="s">
        <v>852</v>
      </c>
      <c r="F7" s="332">
        <v>0.49</v>
      </c>
      <c r="G7" s="332">
        <v>0</v>
      </c>
      <c r="H7" s="332">
        <v>0</v>
      </c>
      <c r="I7" s="332">
        <v>0.03</v>
      </c>
      <c r="J7" s="332">
        <v>0.45</v>
      </c>
    </row>
    <row r="8" spans="2:13" x14ac:dyDescent="0.25">
      <c r="B8" s="98">
        <v>3</v>
      </c>
      <c r="C8" s="332" t="s">
        <v>853</v>
      </c>
      <c r="D8" s="333" t="s">
        <v>854</v>
      </c>
      <c r="E8" s="333" t="s">
        <v>534</v>
      </c>
      <c r="F8" s="332">
        <v>1.02</v>
      </c>
      <c r="G8" s="332">
        <v>0</v>
      </c>
      <c r="H8" s="332">
        <v>0</v>
      </c>
      <c r="I8" s="332">
        <v>0.02</v>
      </c>
      <c r="J8" s="332">
        <v>1</v>
      </c>
    </row>
    <row r="9" spans="2:13" x14ac:dyDescent="0.25">
      <c r="B9" s="98">
        <v>4</v>
      </c>
      <c r="C9" s="332" t="s">
        <v>855</v>
      </c>
      <c r="D9" s="333" t="s">
        <v>854</v>
      </c>
      <c r="E9" s="333" t="s">
        <v>534</v>
      </c>
      <c r="F9" s="332">
        <v>1.01</v>
      </c>
      <c r="G9" s="332">
        <v>0</v>
      </c>
      <c r="H9" s="332">
        <v>0</v>
      </c>
      <c r="I9" s="332">
        <v>0.01</v>
      </c>
      <c r="J9" s="332">
        <v>1</v>
      </c>
    </row>
    <row r="10" spans="2:13" x14ac:dyDescent="0.25">
      <c r="B10" s="98">
        <v>5</v>
      </c>
      <c r="C10" s="332" t="s">
        <v>856</v>
      </c>
      <c r="D10" s="333" t="s">
        <v>857</v>
      </c>
      <c r="E10" s="333" t="s">
        <v>520</v>
      </c>
      <c r="F10" s="332">
        <v>0.95</v>
      </c>
      <c r="G10" s="332">
        <v>0</v>
      </c>
      <c r="H10" s="332">
        <v>0</v>
      </c>
      <c r="I10" s="332">
        <v>0.04</v>
      </c>
      <c r="J10" s="332">
        <v>0.91</v>
      </c>
    </row>
    <row r="11" spans="2:13" x14ac:dyDescent="0.25">
      <c r="B11" s="98">
        <v>6</v>
      </c>
      <c r="C11" s="332" t="s">
        <v>858</v>
      </c>
      <c r="D11" s="333" t="s">
        <v>859</v>
      </c>
      <c r="E11" s="333" t="s">
        <v>505</v>
      </c>
      <c r="F11" s="332">
        <v>1.21</v>
      </c>
      <c r="G11" s="332">
        <v>0</v>
      </c>
      <c r="H11" s="332">
        <v>0</v>
      </c>
      <c r="I11" s="332">
        <v>0.03</v>
      </c>
      <c r="J11" s="332">
        <v>1.18</v>
      </c>
    </row>
    <row r="12" spans="2:13" x14ac:dyDescent="0.25">
      <c r="B12" s="98">
        <v>7</v>
      </c>
      <c r="C12" s="332" t="s">
        <v>860</v>
      </c>
      <c r="D12" s="333" t="s">
        <v>683</v>
      </c>
      <c r="E12" s="333" t="s">
        <v>506</v>
      </c>
      <c r="F12" s="332">
        <v>0.01</v>
      </c>
      <c r="G12" s="332">
        <v>0</v>
      </c>
      <c r="H12" s="332">
        <v>0</v>
      </c>
      <c r="I12" s="332">
        <v>0.01</v>
      </c>
      <c r="J12" s="332">
        <v>0</v>
      </c>
    </row>
    <row r="13" spans="2:13" x14ac:dyDescent="0.25">
      <c r="B13" s="98">
        <v>8</v>
      </c>
      <c r="C13" s="332" t="s">
        <v>861</v>
      </c>
      <c r="D13" s="333" t="s">
        <v>511</v>
      </c>
      <c r="E13" s="333" t="s">
        <v>517</v>
      </c>
      <c r="F13" s="332">
        <v>0.08</v>
      </c>
      <c r="G13" s="332">
        <v>0</v>
      </c>
      <c r="H13" s="332">
        <v>0</v>
      </c>
      <c r="I13" s="332">
        <v>0.01</v>
      </c>
      <c r="J13" s="332">
        <v>7.0000000000000007E-2</v>
      </c>
    </row>
    <row r="14" spans="2:13" x14ac:dyDescent="0.25">
      <c r="B14" s="98">
        <v>9</v>
      </c>
      <c r="C14" s="332" t="s">
        <v>862</v>
      </c>
      <c r="D14" s="333" t="s">
        <v>480</v>
      </c>
      <c r="E14" s="333" t="s">
        <v>514</v>
      </c>
      <c r="F14" s="332">
        <v>16.399999999999999</v>
      </c>
      <c r="G14" s="332">
        <v>0.01</v>
      </c>
      <c r="H14" s="332">
        <v>0.01</v>
      </c>
      <c r="I14" s="332">
        <v>0.02</v>
      </c>
      <c r="J14" s="332">
        <v>16.37</v>
      </c>
    </row>
    <row r="15" spans="2:13" x14ac:dyDescent="0.25">
      <c r="B15" s="98">
        <v>10</v>
      </c>
      <c r="C15" s="332" t="s">
        <v>863</v>
      </c>
      <c r="D15" s="333" t="s">
        <v>509</v>
      </c>
      <c r="E15" s="333" t="s">
        <v>508</v>
      </c>
      <c r="F15" s="332">
        <v>0.23</v>
      </c>
      <c r="G15" s="332">
        <v>0</v>
      </c>
      <c r="H15" s="332">
        <v>0</v>
      </c>
      <c r="I15" s="332">
        <v>0.23</v>
      </c>
      <c r="J15" s="332">
        <v>0</v>
      </c>
    </row>
    <row r="16" spans="2:13" x14ac:dyDescent="0.25">
      <c r="B16" s="98">
        <v>11</v>
      </c>
      <c r="C16" s="332" t="s">
        <v>864</v>
      </c>
      <c r="D16" s="333" t="s">
        <v>607</v>
      </c>
      <c r="E16" s="333" t="s">
        <v>506</v>
      </c>
      <c r="F16" s="332">
        <v>0.81</v>
      </c>
      <c r="G16" s="332">
        <v>0.03</v>
      </c>
      <c r="H16" s="332">
        <v>0.03</v>
      </c>
      <c r="I16" s="332">
        <v>0.01</v>
      </c>
      <c r="J16" s="332">
        <v>0.77</v>
      </c>
    </row>
    <row r="17" spans="2:10" x14ac:dyDescent="0.25">
      <c r="B17" s="510" t="s">
        <v>865</v>
      </c>
      <c r="C17" s="510"/>
      <c r="D17" s="510"/>
      <c r="E17" s="510"/>
      <c r="F17" s="510"/>
      <c r="G17" s="510"/>
      <c r="H17" s="510"/>
      <c r="I17" s="510"/>
      <c r="J17" s="510"/>
    </row>
    <row r="18" spans="2:10" x14ac:dyDescent="0.25">
      <c r="B18" s="98">
        <v>1</v>
      </c>
      <c r="C18" s="10" t="s">
        <v>866</v>
      </c>
      <c r="D18" s="334" t="s">
        <v>867</v>
      </c>
      <c r="E18" s="334" t="s">
        <v>868</v>
      </c>
      <c r="F18" s="79">
        <v>0.85</v>
      </c>
      <c r="G18" s="79">
        <v>0</v>
      </c>
      <c r="H18" s="79">
        <v>0</v>
      </c>
      <c r="I18" s="79">
        <v>0.03</v>
      </c>
      <c r="J18" s="79">
        <v>0.82</v>
      </c>
    </row>
    <row r="19" spans="2:10" x14ac:dyDescent="0.25">
      <c r="B19" s="98">
        <v>2</v>
      </c>
      <c r="C19" s="10" t="s">
        <v>869</v>
      </c>
      <c r="D19" s="334" t="s">
        <v>870</v>
      </c>
      <c r="E19" s="334" t="s">
        <v>659</v>
      </c>
      <c r="F19" s="79">
        <v>0.06</v>
      </c>
      <c r="G19" s="79">
        <v>0</v>
      </c>
      <c r="H19" s="79">
        <v>0</v>
      </c>
      <c r="I19" s="79">
        <v>0.01</v>
      </c>
      <c r="J19" s="79">
        <v>0.05</v>
      </c>
    </row>
    <row r="20" spans="2:10" x14ac:dyDescent="0.25">
      <c r="B20" s="98">
        <v>3</v>
      </c>
      <c r="C20" s="10" t="s">
        <v>871</v>
      </c>
      <c r="D20" s="334" t="s">
        <v>872</v>
      </c>
      <c r="E20" s="334" t="s">
        <v>873</v>
      </c>
      <c r="F20" s="79">
        <v>2.2599999999999998</v>
      </c>
      <c r="G20" s="79">
        <v>0</v>
      </c>
      <c r="H20" s="79">
        <v>0</v>
      </c>
      <c r="I20" s="79">
        <v>0.03</v>
      </c>
      <c r="J20" s="79">
        <v>2.2400000000000002</v>
      </c>
    </row>
    <row r="21" spans="2:10" x14ac:dyDescent="0.25">
      <c r="B21" s="98">
        <v>4</v>
      </c>
      <c r="C21" s="10" t="s">
        <v>874</v>
      </c>
      <c r="D21" s="334" t="s">
        <v>498</v>
      </c>
      <c r="E21" s="334" t="s">
        <v>650</v>
      </c>
      <c r="F21" s="79">
        <v>0.02</v>
      </c>
      <c r="G21" s="79">
        <v>0</v>
      </c>
      <c r="H21" s="79">
        <v>0</v>
      </c>
      <c r="I21" s="79">
        <v>0.02</v>
      </c>
      <c r="J21" s="79">
        <v>0</v>
      </c>
    </row>
    <row r="22" spans="2:10" x14ac:dyDescent="0.25">
      <c r="B22" s="98">
        <v>5</v>
      </c>
      <c r="C22" s="10" t="s">
        <v>875</v>
      </c>
      <c r="D22" s="334" t="s">
        <v>876</v>
      </c>
      <c r="E22" s="334" t="s">
        <v>650</v>
      </c>
      <c r="F22" s="79">
        <v>12.03</v>
      </c>
      <c r="G22" s="79">
        <v>0</v>
      </c>
      <c r="H22" s="79">
        <v>0</v>
      </c>
      <c r="I22" s="79">
        <v>0.02</v>
      </c>
      <c r="J22" s="79">
        <v>12.02</v>
      </c>
    </row>
    <row r="23" spans="2:10" x14ac:dyDescent="0.25">
      <c r="B23" s="98">
        <v>6</v>
      </c>
      <c r="C23" s="10" t="s">
        <v>877</v>
      </c>
      <c r="D23" s="334" t="s">
        <v>878</v>
      </c>
      <c r="E23" s="334" t="s">
        <v>879</v>
      </c>
      <c r="F23" s="79">
        <v>0.64</v>
      </c>
      <c r="G23" s="79">
        <v>0</v>
      </c>
      <c r="H23" s="79">
        <v>0</v>
      </c>
      <c r="I23" s="79">
        <v>0.03</v>
      </c>
      <c r="J23" s="79">
        <v>0.61</v>
      </c>
    </row>
    <row r="24" spans="2:10" x14ac:dyDescent="0.25">
      <c r="B24" s="98">
        <v>7</v>
      </c>
      <c r="C24" s="10" t="s">
        <v>880</v>
      </c>
      <c r="D24" s="334" t="s">
        <v>881</v>
      </c>
      <c r="E24" s="334" t="s">
        <v>648</v>
      </c>
      <c r="F24" s="79">
        <v>2.71</v>
      </c>
      <c r="G24" s="79">
        <v>0</v>
      </c>
      <c r="H24" s="79">
        <v>0</v>
      </c>
      <c r="I24" s="79">
        <v>0.18</v>
      </c>
      <c r="J24" s="79">
        <v>2.5299999999999998</v>
      </c>
    </row>
    <row r="25" spans="2:10" x14ac:dyDescent="0.25">
      <c r="B25" s="98">
        <v>8</v>
      </c>
      <c r="C25" s="10" t="s">
        <v>882</v>
      </c>
      <c r="D25" s="334" t="s">
        <v>512</v>
      </c>
      <c r="E25" s="334" t="s">
        <v>612</v>
      </c>
      <c r="F25" s="79">
        <v>6.59</v>
      </c>
      <c r="G25" s="79">
        <v>0</v>
      </c>
      <c r="H25" s="79">
        <v>0</v>
      </c>
      <c r="I25" s="79">
        <v>1.03</v>
      </c>
      <c r="J25" s="79">
        <v>5.55</v>
      </c>
    </row>
    <row r="26" spans="2:10" x14ac:dyDescent="0.25">
      <c r="B26" s="98">
        <v>9</v>
      </c>
      <c r="C26" s="10" t="s">
        <v>883</v>
      </c>
      <c r="D26" s="334" t="s">
        <v>884</v>
      </c>
      <c r="E26" s="334" t="s">
        <v>627</v>
      </c>
      <c r="F26" s="79">
        <v>4.1500000000000004</v>
      </c>
      <c r="G26" s="79">
        <v>0.11</v>
      </c>
      <c r="H26" s="79">
        <v>0.11</v>
      </c>
      <c r="I26" s="79">
        <v>0.03</v>
      </c>
      <c r="J26" s="79">
        <v>4.01</v>
      </c>
    </row>
    <row r="27" spans="2:10" x14ac:dyDescent="0.25">
      <c r="B27" s="98">
        <v>10</v>
      </c>
      <c r="C27" s="10" t="s">
        <v>885</v>
      </c>
      <c r="D27" s="334" t="s">
        <v>886</v>
      </c>
      <c r="E27" s="334" t="s">
        <v>887</v>
      </c>
      <c r="F27" s="79">
        <v>0.15</v>
      </c>
      <c r="G27" s="79">
        <v>0</v>
      </c>
      <c r="H27" s="79">
        <v>0</v>
      </c>
      <c r="I27" s="79">
        <v>0.15</v>
      </c>
      <c r="J27" s="79">
        <v>0</v>
      </c>
    </row>
    <row r="28" spans="2:10" x14ac:dyDescent="0.25">
      <c r="B28" s="98">
        <v>11</v>
      </c>
      <c r="C28" s="10" t="s">
        <v>888</v>
      </c>
      <c r="D28" s="334" t="s">
        <v>889</v>
      </c>
      <c r="E28" s="334" t="s">
        <v>890</v>
      </c>
      <c r="F28" s="79">
        <v>0.98</v>
      </c>
      <c r="G28" s="79">
        <v>0</v>
      </c>
      <c r="H28" s="79">
        <v>0</v>
      </c>
      <c r="I28" s="79">
        <v>0.98</v>
      </c>
      <c r="J28" s="79">
        <v>0</v>
      </c>
    </row>
    <row r="29" spans="2:10" x14ac:dyDescent="0.25">
      <c r="B29" s="98">
        <v>12</v>
      </c>
      <c r="C29" s="10" t="s">
        <v>891</v>
      </c>
      <c r="D29" s="334" t="s">
        <v>892</v>
      </c>
      <c r="E29" s="334" t="s">
        <v>890</v>
      </c>
      <c r="F29" s="79">
        <v>11.96</v>
      </c>
      <c r="G29" s="79">
        <v>0.05</v>
      </c>
      <c r="H29" s="79">
        <v>0.05</v>
      </c>
      <c r="I29" s="79">
        <v>0.05</v>
      </c>
      <c r="J29" s="79">
        <v>11.86</v>
      </c>
    </row>
    <row r="30" spans="2:10" x14ac:dyDescent="0.25">
      <c r="B30" s="98">
        <v>13</v>
      </c>
      <c r="C30" s="10" t="s">
        <v>893</v>
      </c>
      <c r="D30" s="334" t="s">
        <v>479</v>
      </c>
      <c r="E30" s="334" t="s">
        <v>890</v>
      </c>
      <c r="F30" s="79">
        <v>9.5299999999999994</v>
      </c>
      <c r="G30" s="79">
        <v>0.02</v>
      </c>
      <c r="H30" s="79">
        <v>0.02</v>
      </c>
      <c r="I30" s="79">
        <v>0.57999999999999996</v>
      </c>
      <c r="J30" s="79">
        <v>8.93</v>
      </c>
    </row>
    <row r="31" spans="2:10" x14ac:dyDescent="0.25">
      <c r="B31" s="98">
        <v>14</v>
      </c>
      <c r="C31" s="10" t="s">
        <v>894</v>
      </c>
      <c r="D31" s="334" t="s">
        <v>895</v>
      </c>
      <c r="E31" s="334" t="s">
        <v>896</v>
      </c>
      <c r="F31" s="79">
        <v>0.03</v>
      </c>
      <c r="G31" s="79">
        <v>0</v>
      </c>
      <c r="H31" s="79">
        <v>0</v>
      </c>
      <c r="I31" s="79">
        <v>0.03</v>
      </c>
      <c r="J31" s="79">
        <v>0</v>
      </c>
    </row>
    <row r="32" spans="2:10" x14ac:dyDescent="0.25">
      <c r="B32" s="98">
        <v>15</v>
      </c>
      <c r="C32" s="10" t="s">
        <v>897</v>
      </c>
      <c r="D32" s="334" t="s">
        <v>898</v>
      </c>
      <c r="E32" s="334" t="s">
        <v>896</v>
      </c>
      <c r="F32" s="79">
        <v>0.91</v>
      </c>
      <c r="G32" s="79">
        <v>0</v>
      </c>
      <c r="H32" s="79">
        <v>0</v>
      </c>
      <c r="I32" s="79">
        <v>0.05</v>
      </c>
      <c r="J32" s="79">
        <v>0.86</v>
      </c>
    </row>
    <row r="33" spans="2:10" x14ac:dyDescent="0.25">
      <c r="B33" s="98">
        <v>16</v>
      </c>
      <c r="C33" s="10" t="s">
        <v>899</v>
      </c>
      <c r="D33" s="334" t="s">
        <v>537</v>
      </c>
      <c r="E33" s="334" t="s">
        <v>896</v>
      </c>
      <c r="F33" s="79">
        <v>0.04</v>
      </c>
      <c r="G33" s="79">
        <v>0</v>
      </c>
      <c r="H33" s="79">
        <v>0</v>
      </c>
      <c r="I33" s="79">
        <v>0.04</v>
      </c>
      <c r="J33" s="79">
        <v>0</v>
      </c>
    </row>
    <row r="34" spans="2:10" x14ac:dyDescent="0.25">
      <c r="B34" s="98">
        <v>17</v>
      </c>
      <c r="C34" s="10" t="s">
        <v>900</v>
      </c>
      <c r="D34" s="334" t="s">
        <v>901</v>
      </c>
      <c r="E34" s="334" t="s">
        <v>902</v>
      </c>
      <c r="F34" s="79">
        <v>0.06</v>
      </c>
      <c r="G34" s="79">
        <v>0</v>
      </c>
      <c r="H34" s="79">
        <v>0</v>
      </c>
      <c r="I34" s="79">
        <v>0.06</v>
      </c>
      <c r="J34" s="79">
        <v>0</v>
      </c>
    </row>
    <row r="35" spans="2:10" x14ac:dyDescent="0.25">
      <c r="B35" s="98">
        <v>18</v>
      </c>
      <c r="C35" s="10" t="s">
        <v>903</v>
      </c>
      <c r="D35" s="334" t="s">
        <v>904</v>
      </c>
      <c r="E35" s="334" t="s">
        <v>905</v>
      </c>
      <c r="F35" s="79">
        <v>0.24</v>
      </c>
      <c r="G35" s="79">
        <v>0</v>
      </c>
      <c r="H35" s="79">
        <v>0</v>
      </c>
      <c r="I35" s="79">
        <v>0.03</v>
      </c>
      <c r="J35" s="79">
        <v>0.21</v>
      </c>
    </row>
    <row r="36" spans="2:10" x14ac:dyDescent="0.25">
      <c r="B36" s="98">
        <v>19</v>
      </c>
      <c r="C36" s="10" t="s">
        <v>906</v>
      </c>
      <c r="D36" s="334" t="s">
        <v>907</v>
      </c>
      <c r="E36" s="334" t="s">
        <v>905</v>
      </c>
      <c r="F36" s="79">
        <v>108.49</v>
      </c>
      <c r="G36" s="79">
        <v>0</v>
      </c>
      <c r="H36" s="79">
        <v>0</v>
      </c>
      <c r="I36" s="79">
        <v>15.2</v>
      </c>
      <c r="J36" s="79">
        <v>93.29</v>
      </c>
    </row>
    <row r="37" spans="2:10" x14ac:dyDescent="0.25">
      <c r="B37" s="98">
        <v>20</v>
      </c>
      <c r="C37" s="10" t="s">
        <v>908</v>
      </c>
      <c r="D37" s="334" t="s">
        <v>909</v>
      </c>
      <c r="E37" s="334" t="s">
        <v>653</v>
      </c>
      <c r="F37" s="79">
        <v>0.11</v>
      </c>
      <c r="G37" s="79">
        <v>0</v>
      </c>
      <c r="H37" s="79">
        <v>0</v>
      </c>
      <c r="I37" s="79">
        <v>0.04</v>
      </c>
      <c r="J37" s="79">
        <v>7.0000000000000007E-2</v>
      </c>
    </row>
    <row r="38" spans="2:10" x14ac:dyDescent="0.25">
      <c r="B38" s="98">
        <v>21</v>
      </c>
      <c r="C38" s="10" t="s">
        <v>910</v>
      </c>
      <c r="D38" s="334" t="s">
        <v>911</v>
      </c>
      <c r="E38" s="334" t="s">
        <v>836</v>
      </c>
      <c r="F38" s="79">
        <v>0.04</v>
      </c>
      <c r="G38" s="79">
        <v>0</v>
      </c>
      <c r="H38" s="79">
        <v>0</v>
      </c>
      <c r="I38" s="79">
        <v>0.04</v>
      </c>
      <c r="J38" s="79">
        <v>0</v>
      </c>
    </row>
    <row r="39" spans="2:10" x14ac:dyDescent="0.25">
      <c r="B39" s="98">
        <v>22</v>
      </c>
      <c r="C39" s="10" t="s">
        <v>912</v>
      </c>
      <c r="D39" s="334" t="s">
        <v>913</v>
      </c>
      <c r="E39" s="334" t="s">
        <v>836</v>
      </c>
      <c r="F39" s="79">
        <v>4.4400000000000004</v>
      </c>
      <c r="G39" s="79">
        <v>0</v>
      </c>
      <c r="H39" s="79">
        <v>0</v>
      </c>
      <c r="I39" s="79">
        <v>0.08</v>
      </c>
      <c r="J39" s="79">
        <v>4.3600000000000003</v>
      </c>
    </row>
    <row r="40" spans="2:10" x14ac:dyDescent="0.25">
      <c r="B40" s="98">
        <v>23</v>
      </c>
      <c r="C40" s="10" t="s">
        <v>914</v>
      </c>
      <c r="D40" s="334" t="s">
        <v>915</v>
      </c>
      <c r="E40" s="334" t="s">
        <v>668</v>
      </c>
      <c r="F40" s="79">
        <v>1.02</v>
      </c>
      <c r="G40" s="79">
        <v>0</v>
      </c>
      <c r="H40" s="79">
        <v>0</v>
      </c>
      <c r="I40" s="79">
        <v>0.12</v>
      </c>
      <c r="J40" s="79">
        <v>0.9</v>
      </c>
    </row>
    <row r="41" spans="2:10" x14ac:dyDescent="0.25">
      <c r="B41" s="98">
        <v>24</v>
      </c>
      <c r="C41" s="10" t="s">
        <v>916</v>
      </c>
      <c r="D41" s="334" t="s">
        <v>917</v>
      </c>
      <c r="E41" s="334" t="s">
        <v>918</v>
      </c>
      <c r="F41" s="79">
        <v>1.98</v>
      </c>
      <c r="G41" s="79">
        <v>0</v>
      </c>
      <c r="H41" s="79">
        <v>0</v>
      </c>
      <c r="I41" s="79">
        <v>0.03</v>
      </c>
      <c r="J41" s="79">
        <v>1.96</v>
      </c>
    </row>
    <row r="42" spans="2:10" x14ac:dyDescent="0.25">
      <c r="B42" s="98">
        <v>25</v>
      </c>
      <c r="C42" s="10" t="s">
        <v>919</v>
      </c>
      <c r="D42" s="334" t="s">
        <v>920</v>
      </c>
      <c r="E42" s="334" t="s">
        <v>675</v>
      </c>
      <c r="F42" s="79">
        <v>5.17</v>
      </c>
      <c r="G42" s="79">
        <v>4.95</v>
      </c>
      <c r="H42" s="79">
        <v>4.95</v>
      </c>
      <c r="I42" s="79">
        <v>0.22</v>
      </c>
      <c r="J42" s="79">
        <v>0</v>
      </c>
    </row>
    <row r="43" spans="2:10" x14ac:dyDescent="0.25">
      <c r="B43" s="98">
        <v>26</v>
      </c>
      <c r="C43" s="10" t="s">
        <v>921</v>
      </c>
      <c r="D43" s="334" t="s">
        <v>922</v>
      </c>
      <c r="E43" s="334" t="s">
        <v>675</v>
      </c>
      <c r="F43" s="79">
        <v>0.12</v>
      </c>
      <c r="G43" s="79">
        <v>0</v>
      </c>
      <c r="H43" s="79">
        <v>0</v>
      </c>
      <c r="I43" s="79">
        <v>0.08</v>
      </c>
      <c r="J43" s="79">
        <v>0.04</v>
      </c>
    </row>
    <row r="44" spans="2:10" x14ac:dyDescent="0.25">
      <c r="B44" s="98">
        <v>27</v>
      </c>
      <c r="C44" s="10" t="s">
        <v>923</v>
      </c>
      <c r="D44" s="334" t="s">
        <v>537</v>
      </c>
      <c r="E44" s="334" t="s">
        <v>675</v>
      </c>
      <c r="F44" s="79">
        <v>0.81</v>
      </c>
      <c r="G44" s="79">
        <v>0</v>
      </c>
      <c r="H44" s="79">
        <v>0</v>
      </c>
      <c r="I44" s="79">
        <v>0.81</v>
      </c>
      <c r="J44" s="79">
        <v>0</v>
      </c>
    </row>
    <row r="45" spans="2:10" x14ac:dyDescent="0.25">
      <c r="B45" s="98">
        <v>28</v>
      </c>
      <c r="C45" s="10" t="s">
        <v>924</v>
      </c>
      <c r="D45" s="334" t="s">
        <v>477</v>
      </c>
      <c r="E45" s="334" t="s">
        <v>675</v>
      </c>
      <c r="F45" s="79">
        <v>0.51</v>
      </c>
      <c r="G45" s="79">
        <v>0.1</v>
      </c>
      <c r="H45" s="79">
        <v>0.1</v>
      </c>
      <c r="I45" s="79">
        <v>0.04</v>
      </c>
      <c r="J45" s="79">
        <v>0.37</v>
      </c>
    </row>
    <row r="46" spans="2:10" x14ac:dyDescent="0.25">
      <c r="B46" s="98">
        <v>29</v>
      </c>
      <c r="C46" s="10" t="s">
        <v>925</v>
      </c>
      <c r="D46" s="334" t="s">
        <v>926</v>
      </c>
      <c r="E46" s="334" t="s">
        <v>927</v>
      </c>
      <c r="F46" s="79">
        <v>7.0000000000000007E-2</v>
      </c>
      <c r="G46" s="79">
        <v>0</v>
      </c>
      <c r="H46" s="79">
        <v>0</v>
      </c>
      <c r="I46" s="79">
        <v>0.05</v>
      </c>
      <c r="J46" s="79">
        <v>0.02</v>
      </c>
    </row>
    <row r="47" spans="2:10" x14ac:dyDescent="0.25">
      <c r="B47" s="98">
        <v>30</v>
      </c>
      <c r="C47" s="10" t="s">
        <v>928</v>
      </c>
      <c r="D47" s="334" t="s">
        <v>929</v>
      </c>
      <c r="E47" s="334" t="s">
        <v>656</v>
      </c>
      <c r="F47" s="79">
        <v>0.67</v>
      </c>
      <c r="G47" s="79">
        <v>0</v>
      </c>
      <c r="H47" s="79">
        <v>0</v>
      </c>
      <c r="I47" s="79">
        <v>0.08</v>
      </c>
      <c r="J47" s="79">
        <v>0.6</v>
      </c>
    </row>
    <row r="48" spans="2:10" x14ac:dyDescent="0.25">
      <c r="B48" s="98">
        <v>31</v>
      </c>
      <c r="C48" s="10" t="s">
        <v>930</v>
      </c>
      <c r="D48" s="334" t="s">
        <v>931</v>
      </c>
      <c r="E48" s="334" t="s">
        <v>656</v>
      </c>
      <c r="F48" s="79">
        <v>0.7</v>
      </c>
      <c r="G48" s="79">
        <v>0</v>
      </c>
      <c r="H48" s="79">
        <v>0</v>
      </c>
      <c r="I48" s="79">
        <v>0.03</v>
      </c>
      <c r="J48" s="79">
        <v>0.67</v>
      </c>
    </row>
    <row r="49" spans="2:10" x14ac:dyDescent="0.25">
      <c r="B49" s="98">
        <v>32</v>
      </c>
      <c r="C49" s="10" t="s">
        <v>932</v>
      </c>
      <c r="D49" s="334" t="s">
        <v>933</v>
      </c>
      <c r="E49" s="334" t="s">
        <v>656</v>
      </c>
      <c r="F49" s="79">
        <v>0.6</v>
      </c>
      <c r="G49" s="79">
        <v>0.06</v>
      </c>
      <c r="H49" s="79">
        <v>0.06</v>
      </c>
      <c r="I49" s="79">
        <v>0.22</v>
      </c>
      <c r="J49" s="79">
        <v>0.32</v>
      </c>
    </row>
    <row r="50" spans="2:10" x14ac:dyDescent="0.25">
      <c r="B50" s="98">
        <v>33</v>
      </c>
      <c r="C50" s="10" t="s">
        <v>934</v>
      </c>
      <c r="D50" s="334" t="s">
        <v>935</v>
      </c>
      <c r="E50" s="334" t="s">
        <v>936</v>
      </c>
      <c r="F50" s="79">
        <v>0.05</v>
      </c>
      <c r="G50" s="79">
        <v>0</v>
      </c>
      <c r="H50" s="79">
        <v>0</v>
      </c>
      <c r="I50" s="79">
        <v>0.04</v>
      </c>
      <c r="J50" s="79">
        <v>0.01</v>
      </c>
    </row>
    <row r="51" spans="2:10" x14ac:dyDescent="0.25">
      <c r="B51" s="98">
        <v>34</v>
      </c>
      <c r="C51" s="10" t="s">
        <v>937</v>
      </c>
      <c r="D51" s="334" t="s">
        <v>938</v>
      </c>
      <c r="E51" s="334" t="s">
        <v>936</v>
      </c>
      <c r="F51" s="79">
        <v>0.68</v>
      </c>
      <c r="G51" s="79">
        <v>0</v>
      </c>
      <c r="H51" s="79">
        <v>0</v>
      </c>
      <c r="I51" s="79">
        <v>0.13</v>
      </c>
      <c r="J51" s="79">
        <v>0.55000000000000004</v>
      </c>
    </row>
    <row r="52" spans="2:10" x14ac:dyDescent="0.25">
      <c r="B52" s="98">
        <v>35</v>
      </c>
      <c r="C52" s="10" t="s">
        <v>939</v>
      </c>
      <c r="D52" s="334" t="s">
        <v>940</v>
      </c>
      <c r="E52" s="334" t="s">
        <v>693</v>
      </c>
      <c r="F52" s="79">
        <v>0.02</v>
      </c>
      <c r="G52" s="79">
        <v>0</v>
      </c>
      <c r="H52" s="79">
        <v>0</v>
      </c>
      <c r="I52" s="79">
        <v>0.02</v>
      </c>
      <c r="J52" s="79">
        <v>0</v>
      </c>
    </row>
    <row r="53" spans="2:10" x14ac:dyDescent="0.25">
      <c r="B53" s="98">
        <v>36</v>
      </c>
      <c r="C53" s="10" t="s">
        <v>941</v>
      </c>
      <c r="D53" s="334" t="s">
        <v>942</v>
      </c>
      <c r="E53" s="334" t="s">
        <v>693</v>
      </c>
      <c r="F53" s="79">
        <v>4.92</v>
      </c>
      <c r="G53" s="79">
        <v>0</v>
      </c>
      <c r="H53" s="79">
        <v>0</v>
      </c>
      <c r="I53" s="79">
        <v>1.07</v>
      </c>
      <c r="J53" s="79">
        <v>3.85</v>
      </c>
    </row>
    <row r="54" spans="2:10" x14ac:dyDescent="0.25">
      <c r="B54" s="98">
        <v>37</v>
      </c>
      <c r="C54" s="10" t="s">
        <v>943</v>
      </c>
      <c r="D54" s="334" t="s">
        <v>638</v>
      </c>
      <c r="E54" s="334" t="s">
        <v>693</v>
      </c>
      <c r="F54" s="79">
        <v>1.52</v>
      </c>
      <c r="G54" s="79">
        <v>0</v>
      </c>
      <c r="H54" s="79">
        <v>0</v>
      </c>
      <c r="I54" s="79">
        <v>0.18</v>
      </c>
      <c r="J54" s="79">
        <v>1.34</v>
      </c>
    </row>
    <row r="55" spans="2:10" x14ac:dyDescent="0.25">
      <c r="B55" s="98">
        <v>38</v>
      </c>
      <c r="C55" s="10" t="s">
        <v>944</v>
      </c>
      <c r="D55" s="334" t="s">
        <v>945</v>
      </c>
      <c r="E55" s="334" t="s">
        <v>693</v>
      </c>
      <c r="F55" s="79">
        <v>0.48</v>
      </c>
      <c r="G55" s="79">
        <v>0</v>
      </c>
      <c r="H55" s="79">
        <v>0</v>
      </c>
      <c r="I55" s="79">
        <v>0.08</v>
      </c>
      <c r="J55" s="79">
        <v>0.4</v>
      </c>
    </row>
    <row r="56" spans="2:10" x14ac:dyDescent="0.25">
      <c r="B56" s="98">
        <v>39</v>
      </c>
      <c r="C56" s="10" t="s">
        <v>946</v>
      </c>
      <c r="D56" s="334" t="s">
        <v>947</v>
      </c>
      <c r="E56" s="334" t="s">
        <v>693</v>
      </c>
      <c r="F56" s="79">
        <v>30.15</v>
      </c>
      <c r="G56" s="79">
        <v>0</v>
      </c>
      <c r="H56" s="79">
        <v>0</v>
      </c>
      <c r="I56" s="79">
        <v>1.28</v>
      </c>
      <c r="J56" s="79">
        <v>28.87</v>
      </c>
    </row>
    <row r="57" spans="2:10" x14ac:dyDescent="0.25">
      <c r="B57" s="98">
        <v>40</v>
      </c>
      <c r="C57" s="10" t="s">
        <v>948</v>
      </c>
      <c r="D57" s="334" t="s">
        <v>949</v>
      </c>
      <c r="E57" s="334" t="s">
        <v>760</v>
      </c>
      <c r="F57" s="79">
        <v>0.06</v>
      </c>
      <c r="G57" s="79">
        <v>0</v>
      </c>
      <c r="H57" s="79">
        <v>0</v>
      </c>
      <c r="I57" s="79">
        <v>0.05</v>
      </c>
      <c r="J57" s="79">
        <v>0.01</v>
      </c>
    </row>
    <row r="58" spans="2:10" x14ac:dyDescent="0.25">
      <c r="B58" s="98">
        <v>41</v>
      </c>
      <c r="C58" s="10" t="s">
        <v>950</v>
      </c>
      <c r="D58" s="334" t="s">
        <v>951</v>
      </c>
      <c r="E58" s="334" t="s">
        <v>687</v>
      </c>
      <c r="F58" s="79">
        <v>0.46</v>
      </c>
      <c r="G58" s="79">
        <v>0</v>
      </c>
      <c r="H58" s="79">
        <v>0</v>
      </c>
      <c r="I58" s="79">
        <v>7.0000000000000007E-2</v>
      </c>
      <c r="J58" s="79">
        <v>0.39</v>
      </c>
    </row>
    <row r="59" spans="2:10" x14ac:dyDescent="0.25">
      <c r="B59" s="98">
        <v>42</v>
      </c>
      <c r="C59" s="10" t="s">
        <v>952</v>
      </c>
      <c r="D59" s="334" t="s">
        <v>953</v>
      </c>
      <c r="E59" s="334" t="s">
        <v>702</v>
      </c>
      <c r="F59" s="79">
        <v>4.4000000000000004</v>
      </c>
      <c r="G59" s="79">
        <v>0</v>
      </c>
      <c r="H59" s="79">
        <v>0</v>
      </c>
      <c r="I59" s="79">
        <v>2.58</v>
      </c>
      <c r="J59" s="79">
        <v>1.82</v>
      </c>
    </row>
    <row r="60" spans="2:10" x14ac:dyDescent="0.25">
      <c r="B60" s="98">
        <v>43</v>
      </c>
      <c r="C60" s="10" t="s">
        <v>954</v>
      </c>
      <c r="D60" s="334" t="s">
        <v>955</v>
      </c>
      <c r="E60" s="334" t="s">
        <v>702</v>
      </c>
      <c r="F60" s="79">
        <v>1.1399999999999999</v>
      </c>
      <c r="G60" s="79">
        <v>0.14000000000000001</v>
      </c>
      <c r="H60" s="79">
        <v>0.14000000000000001</v>
      </c>
      <c r="I60" s="79">
        <v>0.26</v>
      </c>
      <c r="J60" s="79">
        <v>0.73</v>
      </c>
    </row>
    <row r="61" spans="2:10" x14ac:dyDescent="0.25">
      <c r="B61" s="98">
        <v>44</v>
      </c>
      <c r="C61" s="10" t="s">
        <v>956</v>
      </c>
      <c r="D61" s="334" t="s">
        <v>957</v>
      </c>
      <c r="E61" s="334" t="s">
        <v>690</v>
      </c>
      <c r="F61" s="79">
        <v>7.69</v>
      </c>
      <c r="G61" s="79">
        <v>0</v>
      </c>
      <c r="H61" s="79">
        <v>0</v>
      </c>
      <c r="I61" s="79">
        <v>0.2</v>
      </c>
      <c r="J61" s="79">
        <v>7.48</v>
      </c>
    </row>
    <row r="62" spans="2:10" x14ac:dyDescent="0.25">
      <c r="B62" s="98">
        <v>45</v>
      </c>
      <c r="C62" s="10" t="s">
        <v>958</v>
      </c>
      <c r="D62" s="334" t="s">
        <v>959</v>
      </c>
      <c r="E62" s="334" t="s">
        <v>690</v>
      </c>
      <c r="F62" s="79">
        <v>0.1</v>
      </c>
      <c r="G62" s="79">
        <v>0</v>
      </c>
      <c r="H62" s="79">
        <v>0</v>
      </c>
      <c r="I62" s="79">
        <v>0.1</v>
      </c>
      <c r="J62" s="79">
        <v>0</v>
      </c>
    </row>
    <row r="63" spans="2:10" x14ac:dyDescent="0.25">
      <c r="B63" s="98">
        <v>46</v>
      </c>
      <c r="C63" s="10" t="s">
        <v>960</v>
      </c>
      <c r="D63" s="334" t="s">
        <v>961</v>
      </c>
      <c r="E63" s="334" t="s">
        <v>690</v>
      </c>
      <c r="F63" s="79">
        <v>0.25</v>
      </c>
      <c r="G63" s="79">
        <v>0</v>
      </c>
      <c r="H63" s="79">
        <v>0</v>
      </c>
      <c r="I63" s="79">
        <v>0.05</v>
      </c>
      <c r="J63" s="79">
        <v>0.2</v>
      </c>
    </row>
    <row r="64" spans="2:10" x14ac:dyDescent="0.25">
      <c r="B64" s="98">
        <v>47</v>
      </c>
      <c r="C64" s="10" t="s">
        <v>962</v>
      </c>
      <c r="D64" s="334" t="s">
        <v>963</v>
      </c>
      <c r="E64" s="334" t="s">
        <v>690</v>
      </c>
      <c r="F64" s="79">
        <v>0.08</v>
      </c>
      <c r="G64" s="79">
        <v>0</v>
      </c>
      <c r="H64" s="79">
        <v>0</v>
      </c>
      <c r="I64" s="79">
        <v>0.03</v>
      </c>
      <c r="J64" s="79">
        <v>0.05</v>
      </c>
    </row>
    <row r="65" spans="2:10" x14ac:dyDescent="0.25">
      <c r="B65" s="98">
        <v>48</v>
      </c>
      <c r="C65" s="10" t="s">
        <v>964</v>
      </c>
      <c r="D65" s="334" t="s">
        <v>965</v>
      </c>
      <c r="E65" s="334" t="s">
        <v>708</v>
      </c>
      <c r="F65" s="79">
        <v>1.2</v>
      </c>
      <c r="G65" s="79">
        <v>0</v>
      </c>
      <c r="H65" s="79">
        <v>0</v>
      </c>
      <c r="I65" s="79">
        <v>0.06</v>
      </c>
      <c r="J65" s="79">
        <v>1.1399999999999999</v>
      </c>
    </row>
    <row r="66" spans="2:10" x14ac:dyDescent="0.25">
      <c r="B66" s="98">
        <v>49</v>
      </c>
      <c r="C66" s="10" t="s">
        <v>966</v>
      </c>
      <c r="D66" s="334" t="s">
        <v>967</v>
      </c>
      <c r="E66" s="334" t="s">
        <v>696</v>
      </c>
      <c r="F66" s="79">
        <v>7.0000000000000007E-2</v>
      </c>
      <c r="G66" s="79">
        <v>0</v>
      </c>
      <c r="H66" s="79">
        <v>0</v>
      </c>
      <c r="I66" s="79">
        <v>7.0000000000000007E-2</v>
      </c>
      <c r="J66" s="79">
        <v>0</v>
      </c>
    </row>
    <row r="67" spans="2:10" x14ac:dyDescent="0.25">
      <c r="B67" s="98">
        <v>50</v>
      </c>
      <c r="C67" s="10" t="s">
        <v>968</v>
      </c>
      <c r="D67" s="334" t="s">
        <v>536</v>
      </c>
      <c r="E67" s="334" t="s">
        <v>696</v>
      </c>
      <c r="F67" s="79">
        <v>0.06</v>
      </c>
      <c r="G67" s="79">
        <v>0</v>
      </c>
      <c r="H67" s="79">
        <v>0</v>
      </c>
      <c r="I67" s="79">
        <v>0.06</v>
      </c>
      <c r="J67" s="79">
        <v>0</v>
      </c>
    </row>
    <row r="68" spans="2:10" x14ac:dyDescent="0.25">
      <c r="B68" s="98">
        <v>51</v>
      </c>
      <c r="C68" s="10" t="s">
        <v>969</v>
      </c>
      <c r="D68" s="334" t="s">
        <v>533</v>
      </c>
      <c r="E68" s="334" t="s">
        <v>696</v>
      </c>
      <c r="F68" s="79">
        <v>37.1</v>
      </c>
      <c r="G68" s="79">
        <v>0</v>
      </c>
      <c r="H68" s="79">
        <v>0</v>
      </c>
      <c r="I68" s="79">
        <v>0.2</v>
      </c>
      <c r="J68" s="79">
        <v>36.89</v>
      </c>
    </row>
    <row r="69" spans="2:10" x14ac:dyDescent="0.25">
      <c r="B69" s="98">
        <v>52</v>
      </c>
      <c r="C69" s="10" t="s">
        <v>970</v>
      </c>
      <c r="D69" s="334" t="s">
        <v>533</v>
      </c>
      <c r="E69" s="334" t="s">
        <v>696</v>
      </c>
      <c r="F69" s="79">
        <v>33.03</v>
      </c>
      <c r="G69" s="79">
        <v>9.39</v>
      </c>
      <c r="H69" s="79">
        <v>9.39</v>
      </c>
      <c r="I69" s="79">
        <v>0.11</v>
      </c>
      <c r="J69" s="79">
        <v>23.54</v>
      </c>
    </row>
    <row r="70" spans="2:10" x14ac:dyDescent="0.25">
      <c r="B70" s="98">
        <v>53</v>
      </c>
      <c r="C70" s="10" t="s">
        <v>971</v>
      </c>
      <c r="D70" s="334" t="s">
        <v>499</v>
      </c>
      <c r="E70" s="334" t="s">
        <v>729</v>
      </c>
      <c r="F70" s="79">
        <v>5.68</v>
      </c>
      <c r="G70" s="79">
        <v>0</v>
      </c>
      <c r="H70" s="79">
        <v>0</v>
      </c>
      <c r="I70" s="79">
        <v>0.17</v>
      </c>
      <c r="J70" s="79">
        <v>5.51</v>
      </c>
    </row>
    <row r="71" spans="2:10" x14ac:dyDescent="0.25">
      <c r="B71" s="511" t="s">
        <v>972</v>
      </c>
      <c r="C71" s="511"/>
      <c r="D71" s="511"/>
      <c r="E71" s="511"/>
      <c r="F71" s="335">
        <v>307.02999999999997</v>
      </c>
      <c r="G71" s="335">
        <v>14.82</v>
      </c>
      <c r="H71" s="335">
        <v>14.82</v>
      </c>
      <c r="I71" s="335">
        <v>27.13</v>
      </c>
      <c r="J71" s="335">
        <v>265.07</v>
      </c>
    </row>
    <row r="72" spans="2:10" x14ac:dyDescent="0.25">
      <c r="B72" s="507" t="s">
        <v>773</v>
      </c>
      <c r="C72" s="507"/>
      <c r="D72" s="507"/>
      <c r="E72" s="507"/>
      <c r="F72" s="336">
        <v>10287.51</v>
      </c>
      <c r="G72" s="337">
        <v>130.69999999999999</v>
      </c>
      <c r="H72" s="337">
        <v>130.69999999999999</v>
      </c>
      <c r="I72" s="337">
        <v>248.98</v>
      </c>
      <c r="J72" s="336">
        <v>9907.84</v>
      </c>
    </row>
    <row r="73" spans="2:10" ht="38.25" x14ac:dyDescent="0.25">
      <c r="C73" s="48" t="s">
        <v>538</v>
      </c>
    </row>
  </sheetData>
  <mergeCells count="7">
    <mergeCell ref="B72:E72"/>
    <mergeCell ref="L3:M4"/>
    <mergeCell ref="B2:J2"/>
    <mergeCell ref="B3:J3"/>
    <mergeCell ref="B5:J5"/>
    <mergeCell ref="B17:J17"/>
    <mergeCell ref="B71:E71"/>
  </mergeCells>
  <hyperlinks>
    <hyperlink ref="L3:M4" location="'Table of Contents'!A1" display="Go To Table Of Contents" xr:uid="{00000000-0004-0000-1400-000000000000}"/>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1:I25"/>
  <sheetViews>
    <sheetView showGridLines="0" workbookViewId="0">
      <selection activeCell="B2" sqref="B2:F2"/>
    </sheetView>
  </sheetViews>
  <sheetFormatPr defaultRowHeight="15" x14ac:dyDescent="0.25"/>
  <cols>
    <col min="1" max="1" width="1.85546875" customWidth="1"/>
    <col min="2" max="2" width="16.85546875" style="15" customWidth="1"/>
    <col min="3" max="3" width="17.7109375" customWidth="1"/>
    <col min="4" max="4" width="17.5703125" customWidth="1"/>
    <col min="5" max="5" width="15.7109375" customWidth="1"/>
    <col min="6" max="6" width="15.28515625" customWidth="1"/>
    <col min="7" max="7" width="4" customWidth="1"/>
    <col min="8" max="9" width="6.28515625" customWidth="1"/>
  </cols>
  <sheetData>
    <row r="1" spans="2:9" ht="12.75" customHeight="1" x14ac:dyDescent="0.25"/>
    <row r="2" spans="2:9" ht="15" customHeight="1" x14ac:dyDescent="0.25">
      <c r="B2" s="512" t="s">
        <v>1050</v>
      </c>
      <c r="C2" s="512"/>
      <c r="D2" s="512"/>
      <c r="E2" s="512"/>
      <c r="F2" s="512"/>
      <c r="H2" s="446" t="s">
        <v>315</v>
      </c>
      <c r="I2" s="446"/>
    </row>
    <row r="3" spans="2:9" ht="15" customHeight="1" x14ac:dyDescent="0.25">
      <c r="B3" s="509" t="s">
        <v>167</v>
      </c>
      <c r="C3" s="509"/>
      <c r="D3" s="509"/>
      <c r="E3" s="509"/>
      <c r="F3" s="509"/>
      <c r="H3" s="446"/>
      <c r="I3" s="446"/>
    </row>
    <row r="4" spans="2:9" ht="25.5" x14ac:dyDescent="0.25">
      <c r="B4" s="12" t="s">
        <v>168</v>
      </c>
      <c r="C4" s="12" t="s">
        <v>169</v>
      </c>
      <c r="D4" s="12" t="s">
        <v>170</v>
      </c>
      <c r="E4" s="12" t="s">
        <v>171</v>
      </c>
      <c r="F4" s="12" t="s">
        <v>172</v>
      </c>
    </row>
    <row r="5" spans="2:9" x14ac:dyDescent="0.25">
      <c r="B5" s="513" t="s">
        <v>173</v>
      </c>
      <c r="C5" s="513"/>
      <c r="D5" s="513"/>
      <c r="E5" s="513"/>
      <c r="F5" s="513"/>
    </row>
    <row r="6" spans="2:9" x14ac:dyDescent="0.25">
      <c r="B6" s="127" t="s">
        <v>402</v>
      </c>
      <c r="C6" s="276">
        <v>0</v>
      </c>
      <c r="D6" s="276">
        <v>476.26</v>
      </c>
      <c r="E6" s="276">
        <v>0.21</v>
      </c>
      <c r="F6" s="276">
        <v>476.05</v>
      </c>
    </row>
    <row r="7" spans="2:9" x14ac:dyDescent="0.25">
      <c r="B7" s="48" t="s">
        <v>403</v>
      </c>
      <c r="C7" s="87">
        <v>476.05</v>
      </c>
      <c r="D7" s="87">
        <v>116.18</v>
      </c>
      <c r="E7" s="87">
        <v>0</v>
      </c>
      <c r="F7" s="87">
        <v>592.23</v>
      </c>
    </row>
    <row r="8" spans="2:9" x14ac:dyDescent="0.25">
      <c r="B8" s="48" t="s">
        <v>404</v>
      </c>
      <c r="C8" s="87">
        <v>592.23</v>
      </c>
      <c r="D8" s="87">
        <v>25.93</v>
      </c>
      <c r="E8" s="87">
        <v>4.84</v>
      </c>
      <c r="F8" s="87">
        <v>613.32000000000005</v>
      </c>
    </row>
    <row r="9" spans="2:9" x14ac:dyDescent="0.25">
      <c r="B9" s="48" t="s">
        <v>447</v>
      </c>
      <c r="C9" s="87">
        <v>613.32000000000005</v>
      </c>
      <c r="D9" s="87">
        <v>596.1</v>
      </c>
      <c r="E9" s="87">
        <v>0</v>
      </c>
      <c r="F9" s="87">
        <v>1209.42</v>
      </c>
    </row>
    <row r="10" spans="2:9" x14ac:dyDescent="0.25">
      <c r="B10" s="48" t="s">
        <v>446</v>
      </c>
      <c r="C10" s="87">
        <v>1209.42</v>
      </c>
      <c r="D10" s="87">
        <v>777.37</v>
      </c>
      <c r="E10" s="87">
        <v>9.26</v>
      </c>
      <c r="F10" s="87">
        <v>1977.53</v>
      </c>
    </row>
    <row r="11" spans="2:9" x14ac:dyDescent="0.25">
      <c r="B11" s="48" t="s">
        <v>441</v>
      </c>
      <c r="C11" s="87">
        <v>1977.53</v>
      </c>
      <c r="D11" s="87">
        <v>22.1</v>
      </c>
      <c r="E11" s="87">
        <v>0</v>
      </c>
      <c r="F11" s="87">
        <v>1999.63</v>
      </c>
    </row>
    <row r="12" spans="2:9" x14ac:dyDescent="0.25">
      <c r="B12" s="19" t="s">
        <v>465</v>
      </c>
      <c r="C12" s="2">
        <v>1999.63</v>
      </c>
      <c r="D12" s="2">
        <v>550.28</v>
      </c>
      <c r="E12" s="2">
        <v>0</v>
      </c>
      <c r="F12" s="2">
        <v>2549.91</v>
      </c>
    </row>
    <row r="13" spans="2:9" x14ac:dyDescent="0.25">
      <c r="B13" s="19" t="s">
        <v>528</v>
      </c>
      <c r="C13" s="2">
        <v>2549.91</v>
      </c>
      <c r="D13" s="2">
        <v>0.4</v>
      </c>
      <c r="E13" s="2">
        <v>0</v>
      </c>
      <c r="F13" s="2">
        <v>2550.31</v>
      </c>
    </row>
    <row r="14" spans="2:9" x14ac:dyDescent="0.25">
      <c r="B14" s="312" t="s">
        <v>582</v>
      </c>
      <c r="C14" s="2">
        <v>2550.31</v>
      </c>
      <c r="D14" s="2">
        <v>182.38</v>
      </c>
      <c r="E14" s="2">
        <v>3.16</v>
      </c>
      <c r="F14" s="2">
        <v>2729.53</v>
      </c>
    </row>
    <row r="15" spans="2:9" x14ac:dyDescent="0.25">
      <c r="B15" s="495" t="s">
        <v>174</v>
      </c>
      <c r="C15" s="495"/>
      <c r="D15" s="495"/>
      <c r="E15" s="495"/>
      <c r="F15" s="495"/>
    </row>
    <row r="16" spans="2:9" x14ac:dyDescent="0.25">
      <c r="B16" s="48" t="s">
        <v>402</v>
      </c>
      <c r="C16" s="87">
        <v>0</v>
      </c>
      <c r="D16" s="87">
        <v>109.7</v>
      </c>
      <c r="E16" s="87">
        <v>0</v>
      </c>
      <c r="F16" s="87">
        <v>109.7</v>
      </c>
    </row>
    <row r="17" spans="2:7" x14ac:dyDescent="0.25">
      <c r="B17" s="19" t="s">
        <v>403</v>
      </c>
      <c r="C17" s="87">
        <v>109.7</v>
      </c>
      <c r="D17" s="87">
        <v>112.06</v>
      </c>
      <c r="E17" s="87">
        <v>0</v>
      </c>
      <c r="F17" s="87">
        <v>221.76</v>
      </c>
    </row>
    <row r="18" spans="2:7" x14ac:dyDescent="0.25">
      <c r="B18" s="48" t="s">
        <v>404</v>
      </c>
      <c r="C18" s="87">
        <v>221.76</v>
      </c>
      <c r="D18" s="87">
        <v>127.94</v>
      </c>
      <c r="E18" s="87">
        <v>0.03</v>
      </c>
      <c r="F18" s="87">
        <v>349.67</v>
      </c>
    </row>
    <row r="19" spans="2:7" x14ac:dyDescent="0.25">
      <c r="B19" s="48" t="s">
        <v>405</v>
      </c>
      <c r="C19" s="87">
        <v>349.67</v>
      </c>
      <c r="D19" s="87">
        <v>241.29</v>
      </c>
      <c r="E19" s="87">
        <v>10.42</v>
      </c>
      <c r="F19" s="87">
        <v>580.54</v>
      </c>
    </row>
    <row r="20" spans="2:7" x14ac:dyDescent="0.25">
      <c r="B20" s="48" t="s">
        <v>446</v>
      </c>
      <c r="C20" s="87">
        <v>580.54</v>
      </c>
      <c r="D20" s="87">
        <v>265.49</v>
      </c>
      <c r="E20" s="87">
        <v>39.020000000000003</v>
      </c>
      <c r="F20" s="87">
        <v>807.01</v>
      </c>
    </row>
    <row r="21" spans="2:7" x14ac:dyDescent="0.25">
      <c r="B21" s="264" t="s">
        <v>441</v>
      </c>
      <c r="C21" s="87">
        <v>807.01</v>
      </c>
      <c r="D21" s="87">
        <v>146.25</v>
      </c>
      <c r="E21" s="87">
        <v>8.4700000000000006</v>
      </c>
      <c r="F21" s="87">
        <v>944.79</v>
      </c>
      <c r="G21" s="264"/>
    </row>
    <row r="22" spans="2:7" x14ac:dyDescent="0.25">
      <c r="B22" s="19" t="s">
        <v>465</v>
      </c>
      <c r="C22" s="2">
        <v>944.79</v>
      </c>
      <c r="D22" s="2">
        <v>16.38</v>
      </c>
      <c r="E22" s="2">
        <v>3.62</v>
      </c>
      <c r="F22" s="2">
        <v>957.55</v>
      </c>
      <c r="G22" s="264"/>
    </row>
    <row r="23" spans="2:7" x14ac:dyDescent="0.25">
      <c r="B23" s="19" t="s">
        <v>528</v>
      </c>
      <c r="C23" s="2">
        <v>957.55</v>
      </c>
      <c r="D23" s="2">
        <v>1.88</v>
      </c>
      <c r="E23" s="2">
        <v>4.17</v>
      </c>
      <c r="F23" s="2">
        <v>955.26</v>
      </c>
      <c r="G23" s="264"/>
    </row>
    <row r="24" spans="2:7" x14ac:dyDescent="0.25">
      <c r="B24" s="312" t="s">
        <v>582</v>
      </c>
      <c r="C24" s="313">
        <v>955.26</v>
      </c>
      <c r="D24" s="313">
        <v>2</v>
      </c>
      <c r="E24" s="313">
        <v>1.24</v>
      </c>
      <c r="F24" s="313">
        <v>956.02</v>
      </c>
    </row>
    <row r="25" spans="2:7" x14ac:dyDescent="0.25">
      <c r="B25" s="19"/>
      <c r="C25" s="2"/>
      <c r="D25" s="2"/>
      <c r="E25" s="2"/>
      <c r="F25" s="2"/>
    </row>
  </sheetData>
  <mergeCells count="5">
    <mergeCell ref="H2:I3"/>
    <mergeCell ref="B2:F2"/>
    <mergeCell ref="B3:F3"/>
    <mergeCell ref="B5:F5"/>
    <mergeCell ref="B15:F15"/>
  </mergeCells>
  <hyperlinks>
    <hyperlink ref="H2:I3" location="'Table of Contents'!A1" display="Go To Table Of Contents" xr:uid="{00000000-0004-0000-1600-000000000000}"/>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3721A4-5474-411F-9CD0-9FBC91FEA86D}">
  <dimension ref="B1:H9"/>
  <sheetViews>
    <sheetView showGridLines="0" workbookViewId="0">
      <selection activeCell="B2" sqref="B2:E2"/>
    </sheetView>
  </sheetViews>
  <sheetFormatPr defaultRowHeight="15" x14ac:dyDescent="0.25"/>
  <cols>
    <col min="1" max="1" width="1.85546875" customWidth="1"/>
    <col min="2" max="2" width="6.5703125" style="15" customWidth="1"/>
    <col min="3" max="3" width="32.5703125" customWidth="1"/>
    <col min="4" max="4" width="17.5703125" customWidth="1"/>
    <col min="5" max="5" width="15.7109375" customWidth="1"/>
    <col min="6" max="6" width="4" customWidth="1"/>
    <col min="7" max="8" width="6.28515625" customWidth="1"/>
  </cols>
  <sheetData>
    <row r="1" spans="2:8" ht="12.75" customHeight="1" x14ac:dyDescent="0.25"/>
    <row r="2" spans="2:8" ht="15" customHeight="1" x14ac:dyDescent="0.25">
      <c r="B2" s="512" t="s">
        <v>1051</v>
      </c>
      <c r="C2" s="512"/>
      <c r="D2" s="512"/>
      <c r="E2" s="512"/>
      <c r="G2" s="514" t="s">
        <v>315</v>
      </c>
      <c r="H2" s="514"/>
    </row>
    <row r="3" spans="2:8" ht="15" customHeight="1" x14ac:dyDescent="0.25">
      <c r="B3" s="472"/>
      <c r="C3" s="472"/>
      <c r="D3" s="472"/>
      <c r="E3" s="472"/>
      <c r="G3" s="514"/>
      <c r="H3" s="514"/>
    </row>
    <row r="4" spans="2:8" ht="25.5" x14ac:dyDescent="0.25">
      <c r="B4" s="281" t="s">
        <v>420</v>
      </c>
      <c r="C4" s="281" t="s">
        <v>426</v>
      </c>
      <c r="D4" s="281" t="s">
        <v>427</v>
      </c>
      <c r="E4" s="281" t="s">
        <v>428</v>
      </c>
    </row>
    <row r="5" spans="2:8" x14ac:dyDescent="0.25">
      <c r="B5" s="23" t="s">
        <v>482</v>
      </c>
      <c r="C5" s="264" t="s">
        <v>429</v>
      </c>
      <c r="D5" s="309">
        <v>45295</v>
      </c>
      <c r="E5" s="23" t="s">
        <v>407</v>
      </c>
    </row>
    <row r="6" spans="2:8" x14ac:dyDescent="0.25">
      <c r="B6" s="23" t="s">
        <v>483</v>
      </c>
      <c r="C6" s="264" t="s">
        <v>430</v>
      </c>
      <c r="D6" s="309">
        <v>45296</v>
      </c>
      <c r="E6" s="23" t="s">
        <v>408</v>
      </c>
    </row>
    <row r="7" spans="2:8" x14ac:dyDescent="0.25">
      <c r="B7" s="23" t="s">
        <v>484</v>
      </c>
      <c r="C7" s="264" t="s">
        <v>431</v>
      </c>
      <c r="D7" s="309">
        <v>45323</v>
      </c>
      <c r="E7" s="23" t="s">
        <v>187</v>
      </c>
    </row>
    <row r="8" spans="2:8" x14ac:dyDescent="0.25">
      <c r="B8" s="23" t="s">
        <v>485</v>
      </c>
      <c r="C8" s="264" t="s">
        <v>448</v>
      </c>
      <c r="D8" s="309">
        <v>45342</v>
      </c>
      <c r="E8" s="23" t="s">
        <v>185</v>
      </c>
    </row>
    <row r="9" spans="2:8" x14ac:dyDescent="0.25">
      <c r="B9" s="23" t="s">
        <v>486</v>
      </c>
      <c r="C9" s="264" t="s">
        <v>973</v>
      </c>
      <c r="D9" s="309">
        <v>45693</v>
      </c>
      <c r="E9" s="23" t="s">
        <v>974</v>
      </c>
    </row>
  </sheetData>
  <mergeCells count="3">
    <mergeCell ref="B2:E2"/>
    <mergeCell ref="G2:H3"/>
    <mergeCell ref="B3:E3"/>
  </mergeCells>
  <hyperlinks>
    <hyperlink ref="G2:H3" location="'Table of Contents'!A1" display="Go To Table Of Contents" xr:uid="{17D0DC25-96F4-4BA9-8CEF-F4537BFE1E68}"/>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J15"/>
  <sheetViews>
    <sheetView showGridLines="0" workbookViewId="0">
      <selection activeCell="B2" sqref="B2:H2"/>
    </sheetView>
  </sheetViews>
  <sheetFormatPr defaultRowHeight="15" x14ac:dyDescent="0.25"/>
  <cols>
    <col min="1" max="1" width="1.85546875" customWidth="1"/>
    <col min="2" max="2" width="6.140625" customWidth="1"/>
    <col min="3" max="3" width="14.28515625" customWidth="1"/>
    <col min="4" max="4" width="12.28515625" customWidth="1"/>
    <col min="5" max="5" width="9.42578125" bestFit="1" customWidth="1"/>
    <col min="6" max="6" width="11.7109375" customWidth="1"/>
    <col min="7" max="7" width="9" bestFit="1" customWidth="1"/>
    <col min="8" max="8" width="11.7109375" customWidth="1"/>
    <col min="9" max="9" width="2.85546875" customWidth="1"/>
    <col min="10" max="10" width="13.140625" customWidth="1"/>
  </cols>
  <sheetData>
    <row r="1" spans="2:10" ht="12" customHeight="1" x14ac:dyDescent="0.25"/>
    <row r="2" spans="2:10" ht="15.75" x14ac:dyDescent="0.25">
      <c r="B2" s="517" t="s">
        <v>1052</v>
      </c>
      <c r="C2" s="517"/>
      <c r="D2" s="517"/>
      <c r="E2" s="517"/>
      <c r="F2" s="517"/>
      <c r="G2" s="517"/>
      <c r="H2" s="517"/>
      <c r="J2" s="457" t="s">
        <v>315</v>
      </c>
    </row>
    <row r="3" spans="2:10" ht="15" customHeight="1" x14ac:dyDescent="0.25">
      <c r="F3" s="91"/>
      <c r="G3" s="519" t="s">
        <v>77</v>
      </c>
      <c r="H3" s="519"/>
      <c r="J3" s="457"/>
    </row>
    <row r="4" spans="2:10" ht="23.25" customHeight="1" x14ac:dyDescent="0.25">
      <c r="B4" s="459" t="s">
        <v>344</v>
      </c>
      <c r="C4" s="478" t="s">
        <v>345</v>
      </c>
      <c r="D4" s="521" t="s">
        <v>346</v>
      </c>
      <c r="E4" s="522"/>
      <c r="F4" s="515" t="s">
        <v>347</v>
      </c>
      <c r="G4" s="515"/>
      <c r="H4" s="516"/>
    </row>
    <row r="5" spans="2:10" ht="42.75" customHeight="1" x14ac:dyDescent="0.25">
      <c r="B5" s="460"/>
      <c r="C5" s="520"/>
      <c r="D5" s="230" t="s">
        <v>348</v>
      </c>
      <c r="E5" s="230" t="s">
        <v>349</v>
      </c>
      <c r="F5" s="230" t="s">
        <v>348</v>
      </c>
      <c r="G5" s="230" t="s">
        <v>349</v>
      </c>
      <c r="H5" s="230" t="s">
        <v>445</v>
      </c>
    </row>
    <row r="6" spans="2:10" x14ac:dyDescent="0.25">
      <c r="B6" s="214">
        <v>1</v>
      </c>
      <c r="C6" s="214" t="s">
        <v>350</v>
      </c>
      <c r="D6" s="101">
        <v>209</v>
      </c>
      <c r="E6" s="101">
        <v>29916.400000000001</v>
      </c>
      <c r="F6" s="101">
        <v>81</v>
      </c>
      <c r="G6" s="101">
        <v>1831.39</v>
      </c>
      <c r="H6" s="101">
        <v>38.270000000000003</v>
      </c>
      <c r="I6" s="215"/>
    </row>
    <row r="7" spans="2:10" ht="14.45" customHeight="1" x14ac:dyDescent="0.25">
      <c r="B7" s="214">
        <v>2</v>
      </c>
      <c r="C7" s="214" t="s">
        <v>351</v>
      </c>
      <c r="D7" s="101">
        <v>37</v>
      </c>
      <c r="E7" s="101">
        <v>1817.37</v>
      </c>
      <c r="F7" s="101">
        <v>6</v>
      </c>
      <c r="G7" s="101">
        <v>368.72</v>
      </c>
      <c r="H7" s="101">
        <v>5.98</v>
      </c>
      <c r="I7" s="215"/>
    </row>
    <row r="8" spans="2:10" x14ac:dyDescent="0.25">
      <c r="B8" s="214">
        <v>3</v>
      </c>
      <c r="C8" s="214" t="s">
        <v>352</v>
      </c>
      <c r="D8" s="101">
        <v>405</v>
      </c>
      <c r="E8" s="228">
        <v>121454.82</v>
      </c>
      <c r="F8" s="101">
        <v>78</v>
      </c>
      <c r="G8" s="101">
        <v>6576.52</v>
      </c>
      <c r="H8" s="101">
        <v>1452.36</v>
      </c>
      <c r="I8" s="215"/>
    </row>
    <row r="9" spans="2:10" x14ac:dyDescent="0.25">
      <c r="B9" s="214">
        <v>4</v>
      </c>
      <c r="C9" s="214" t="s">
        <v>353</v>
      </c>
      <c r="D9" s="101">
        <v>4</v>
      </c>
      <c r="E9" s="101">
        <v>75.650000000000006</v>
      </c>
      <c r="F9" s="101">
        <v>1</v>
      </c>
      <c r="G9" s="101">
        <v>0.09</v>
      </c>
      <c r="H9" s="101" t="s">
        <v>354</v>
      </c>
      <c r="I9" s="215"/>
    </row>
    <row r="10" spans="2:10" x14ac:dyDescent="0.25">
      <c r="B10" s="214">
        <v>5</v>
      </c>
      <c r="C10" s="214" t="s">
        <v>355</v>
      </c>
      <c r="D10" s="101">
        <v>741</v>
      </c>
      <c r="E10" s="101">
        <v>231803.14</v>
      </c>
      <c r="F10" s="101">
        <v>202</v>
      </c>
      <c r="G10" s="101">
        <v>56873.5</v>
      </c>
      <c r="H10" s="101" t="s">
        <v>553</v>
      </c>
      <c r="I10" s="215"/>
    </row>
    <row r="11" spans="2:10" x14ac:dyDescent="0.25">
      <c r="B11" s="523" t="s">
        <v>19</v>
      </c>
      <c r="C11" s="524"/>
      <c r="D11" s="92">
        <v>1396</v>
      </c>
      <c r="E11" s="247">
        <v>385067.38</v>
      </c>
      <c r="F11" s="92">
        <v>368</v>
      </c>
      <c r="G11" s="93">
        <v>65650.22</v>
      </c>
      <c r="H11" s="92">
        <v>7930.77</v>
      </c>
      <c r="I11" s="215"/>
    </row>
    <row r="12" spans="2:10" ht="36.75" customHeight="1" x14ac:dyDescent="0.25">
      <c r="B12" s="518" t="s">
        <v>487</v>
      </c>
      <c r="C12" s="518"/>
      <c r="D12" s="518"/>
      <c r="E12" s="518"/>
      <c r="F12" s="518"/>
      <c r="G12" s="518"/>
      <c r="H12" s="518"/>
      <c r="I12" s="215"/>
    </row>
    <row r="13" spans="2:10" x14ac:dyDescent="0.25">
      <c r="B13" s="481"/>
      <c r="C13" s="481"/>
      <c r="D13" s="481"/>
      <c r="E13" s="481"/>
      <c r="F13" s="481"/>
      <c r="G13" s="481"/>
      <c r="H13" s="481"/>
    </row>
    <row r="14" spans="2:10" ht="31.5" customHeight="1" x14ac:dyDescent="0.25">
      <c r="B14" s="506"/>
      <c r="C14" s="506"/>
      <c r="D14" s="506"/>
      <c r="E14" s="506"/>
      <c r="F14" s="506"/>
      <c r="G14" s="506"/>
      <c r="H14" s="506"/>
    </row>
    <row r="15" spans="2:10" ht="25.5" customHeight="1" x14ac:dyDescent="0.25">
      <c r="B15" s="506"/>
      <c r="C15" s="506"/>
      <c r="D15" s="506"/>
      <c r="E15" s="506"/>
      <c r="F15" s="506"/>
      <c r="G15" s="506"/>
      <c r="H15" s="506"/>
    </row>
  </sheetData>
  <mergeCells count="12">
    <mergeCell ref="F4:H4"/>
    <mergeCell ref="B13:H13"/>
    <mergeCell ref="B14:H14"/>
    <mergeCell ref="B15:H15"/>
    <mergeCell ref="J2:J3"/>
    <mergeCell ref="B2:H2"/>
    <mergeCell ref="B12:H12"/>
    <mergeCell ref="G3:H3"/>
    <mergeCell ref="C4:C5"/>
    <mergeCell ref="D4:E4"/>
    <mergeCell ref="B11:C11"/>
    <mergeCell ref="B4:B5"/>
  </mergeCells>
  <hyperlinks>
    <hyperlink ref="J2:J3" location="'Table of Contents'!A1" display="Go To Table Of Contents" xr:uid="{00000000-0004-0000-0E00-000000000000}"/>
  </hyperlinks>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1:M18"/>
  <sheetViews>
    <sheetView showGridLines="0" workbookViewId="0">
      <selection activeCell="B2" sqref="B2:J2"/>
    </sheetView>
  </sheetViews>
  <sheetFormatPr defaultRowHeight="15" x14ac:dyDescent="0.25"/>
  <cols>
    <col min="1" max="1" width="1.85546875" customWidth="1"/>
    <col min="2" max="2" width="13.85546875" style="15" customWidth="1"/>
    <col min="4" max="4" width="10.85546875" customWidth="1"/>
    <col min="6" max="6" width="10.42578125" bestFit="1" customWidth="1"/>
    <col min="8" max="8" width="9.42578125" bestFit="1" customWidth="1"/>
    <col min="11" max="11" width="3.7109375" customWidth="1"/>
    <col min="12" max="13" width="6.7109375" customWidth="1"/>
  </cols>
  <sheetData>
    <row r="1" spans="2:13" ht="12" customHeight="1" x14ac:dyDescent="0.25"/>
    <row r="2" spans="2:13" ht="15" customHeight="1" x14ac:dyDescent="0.25">
      <c r="B2" s="480" t="s">
        <v>1053</v>
      </c>
      <c r="C2" s="480"/>
      <c r="D2" s="480"/>
      <c r="E2" s="480"/>
      <c r="F2" s="480"/>
      <c r="G2" s="480"/>
      <c r="H2" s="480"/>
      <c r="I2" s="480"/>
      <c r="J2" s="480"/>
      <c r="L2" s="446" t="s">
        <v>315</v>
      </c>
      <c r="M2" s="446"/>
    </row>
    <row r="3" spans="2:13" x14ac:dyDescent="0.25">
      <c r="B3" s="475" t="s">
        <v>77</v>
      </c>
      <c r="C3" s="475"/>
      <c r="D3" s="475"/>
      <c r="E3" s="475"/>
      <c r="F3" s="475"/>
      <c r="G3" s="475"/>
      <c r="H3" s="475"/>
      <c r="I3" s="475"/>
      <c r="J3" s="475"/>
      <c r="L3" s="446"/>
      <c r="M3" s="446"/>
    </row>
    <row r="4" spans="2:13" ht="17.25" customHeight="1" x14ac:dyDescent="0.25">
      <c r="B4" s="489" t="s">
        <v>122</v>
      </c>
      <c r="C4" s="489" t="s">
        <v>175</v>
      </c>
      <c r="D4" s="489"/>
      <c r="E4" s="489"/>
      <c r="F4" s="489"/>
      <c r="G4" s="489" t="s">
        <v>19</v>
      </c>
      <c r="H4" s="489"/>
      <c r="I4" s="489" t="s">
        <v>176</v>
      </c>
      <c r="J4" s="489"/>
    </row>
    <row r="5" spans="2:13" ht="28.5" customHeight="1" x14ac:dyDescent="0.25">
      <c r="B5" s="489"/>
      <c r="C5" s="489" t="s">
        <v>177</v>
      </c>
      <c r="D5" s="489"/>
      <c r="E5" s="489" t="s">
        <v>178</v>
      </c>
      <c r="F5" s="489"/>
      <c r="G5" s="489"/>
      <c r="H5" s="489"/>
      <c r="I5" s="489"/>
      <c r="J5" s="489"/>
    </row>
    <row r="6" spans="2:13" ht="27" customHeight="1" x14ac:dyDescent="0.25">
      <c r="B6" s="459"/>
      <c r="C6" s="82" t="s">
        <v>87</v>
      </c>
      <c r="D6" s="82" t="s">
        <v>179</v>
      </c>
      <c r="E6" s="82" t="s">
        <v>87</v>
      </c>
      <c r="F6" s="82" t="s">
        <v>179</v>
      </c>
      <c r="G6" s="82" t="s">
        <v>87</v>
      </c>
      <c r="H6" s="82" t="s">
        <v>179</v>
      </c>
      <c r="I6" s="82" t="s">
        <v>180</v>
      </c>
      <c r="J6" s="82" t="s">
        <v>181</v>
      </c>
    </row>
    <row r="7" spans="2:13" x14ac:dyDescent="0.25">
      <c r="B7" s="39" t="s">
        <v>231</v>
      </c>
      <c r="C7" s="34">
        <v>4</v>
      </c>
      <c r="D7" s="34">
        <v>1827.57</v>
      </c>
      <c r="E7" s="34">
        <v>23</v>
      </c>
      <c r="F7" s="34">
        <v>3299.82</v>
      </c>
      <c r="G7" s="34">
        <v>27</v>
      </c>
      <c r="H7" s="34">
        <v>5127.3900000000003</v>
      </c>
      <c r="I7" s="34">
        <v>26</v>
      </c>
      <c r="J7" s="34">
        <v>1</v>
      </c>
    </row>
    <row r="8" spans="2:13" x14ac:dyDescent="0.25">
      <c r="B8" s="39" t="s">
        <v>277</v>
      </c>
      <c r="C8" s="34">
        <v>27</v>
      </c>
      <c r="D8" s="34">
        <v>2492.98</v>
      </c>
      <c r="E8" s="34">
        <v>254</v>
      </c>
      <c r="F8" s="34">
        <v>40336.28</v>
      </c>
      <c r="G8" s="34">
        <v>281</v>
      </c>
      <c r="H8" s="205">
        <v>42829.26</v>
      </c>
      <c r="I8" s="34">
        <v>275</v>
      </c>
      <c r="J8" s="34">
        <v>6</v>
      </c>
    </row>
    <row r="9" spans="2:13" x14ac:dyDescent="0.25">
      <c r="B9" s="39" t="s">
        <v>343</v>
      </c>
      <c r="C9" s="34">
        <v>88</v>
      </c>
      <c r="D9" s="205">
        <v>3550.2</v>
      </c>
      <c r="E9" s="34">
        <v>961</v>
      </c>
      <c r="F9" s="205">
        <v>69729.679999999993</v>
      </c>
      <c r="G9" s="34">
        <v>1049</v>
      </c>
      <c r="H9" s="205">
        <v>73279.88</v>
      </c>
      <c r="I9" s="34">
        <v>1034</v>
      </c>
      <c r="J9" s="34">
        <v>15</v>
      </c>
    </row>
    <row r="10" spans="2:13" x14ac:dyDescent="0.25">
      <c r="B10" s="39" t="s">
        <v>391</v>
      </c>
      <c r="C10" s="34">
        <v>82</v>
      </c>
      <c r="D10" s="34">
        <v>10584.36</v>
      </c>
      <c r="E10" s="34">
        <v>907</v>
      </c>
      <c r="F10" s="34">
        <v>39508.839999999997</v>
      </c>
      <c r="G10" s="34">
        <v>989</v>
      </c>
      <c r="H10" s="34">
        <v>50093.2</v>
      </c>
      <c r="I10" s="34">
        <v>988</v>
      </c>
      <c r="J10" s="34">
        <v>1</v>
      </c>
    </row>
    <row r="11" spans="2:13" x14ac:dyDescent="0.25">
      <c r="B11" s="39" t="s">
        <v>425</v>
      </c>
      <c r="C11" s="34">
        <v>247</v>
      </c>
      <c r="D11" s="34">
        <v>5509.74</v>
      </c>
      <c r="E11" s="34">
        <v>583</v>
      </c>
      <c r="F11" s="34">
        <v>32569.46</v>
      </c>
      <c r="G11" s="34">
        <v>830</v>
      </c>
      <c r="H11" s="205">
        <v>38079.199999999997</v>
      </c>
      <c r="I11" s="34">
        <v>803</v>
      </c>
      <c r="J11" s="34">
        <v>27</v>
      </c>
    </row>
    <row r="12" spans="2:13" x14ac:dyDescent="0.25">
      <c r="B12" s="48" t="s">
        <v>975</v>
      </c>
      <c r="C12" s="34">
        <v>110</v>
      </c>
      <c r="D12" s="34">
        <v>3707.39</v>
      </c>
      <c r="E12" s="34">
        <v>676</v>
      </c>
      <c r="F12" s="34">
        <v>50577.2</v>
      </c>
      <c r="G12" s="34">
        <v>786</v>
      </c>
      <c r="H12" s="205">
        <v>54285.19</v>
      </c>
      <c r="I12" s="34">
        <v>785</v>
      </c>
      <c r="J12" s="34">
        <v>1</v>
      </c>
    </row>
    <row r="13" spans="2:13" x14ac:dyDescent="0.25">
      <c r="B13" s="48" t="s">
        <v>582</v>
      </c>
      <c r="C13" s="34">
        <v>55</v>
      </c>
      <c r="D13" s="34">
        <v>506.14</v>
      </c>
      <c r="E13" s="34">
        <v>186</v>
      </c>
      <c r="F13" s="34">
        <v>13874.71</v>
      </c>
      <c r="G13" s="34">
        <v>241</v>
      </c>
      <c r="H13" s="205">
        <v>14380.85</v>
      </c>
      <c r="I13" s="34">
        <v>240</v>
      </c>
      <c r="J13" s="34">
        <v>1</v>
      </c>
    </row>
    <row r="14" spans="2:13" x14ac:dyDescent="0.25">
      <c r="B14" s="169" t="s">
        <v>19</v>
      </c>
      <c r="C14" s="284">
        <v>613</v>
      </c>
      <c r="D14" s="284">
        <v>28178.38</v>
      </c>
      <c r="E14" s="284">
        <v>3590</v>
      </c>
      <c r="F14" s="284">
        <v>249896</v>
      </c>
      <c r="G14" s="284">
        <v>4203</v>
      </c>
      <c r="H14" s="377">
        <v>278075</v>
      </c>
      <c r="I14" s="284">
        <v>4151</v>
      </c>
      <c r="J14" s="284">
        <v>52</v>
      </c>
    </row>
    <row r="15" spans="2:13" x14ac:dyDescent="0.25">
      <c r="B15" s="129" t="s">
        <v>539</v>
      </c>
      <c r="C15" s="130"/>
      <c r="D15" s="130"/>
      <c r="E15" s="130"/>
      <c r="F15" s="130"/>
      <c r="G15" s="1"/>
      <c r="H15" s="1"/>
      <c r="I15" s="1"/>
      <c r="J15" s="61"/>
      <c r="K15" s="359" t="s">
        <v>976</v>
      </c>
      <c r="L15" s="61"/>
    </row>
    <row r="16" spans="2:13" x14ac:dyDescent="0.25">
      <c r="B16" s="129"/>
      <c r="C16" s="130"/>
      <c r="D16" s="130"/>
      <c r="E16" s="130"/>
      <c r="F16" s="130"/>
      <c r="G16" s="1"/>
      <c r="H16" s="1"/>
      <c r="I16" s="1"/>
      <c r="J16" s="1"/>
    </row>
    <row r="17" spans="2:6" x14ac:dyDescent="0.25">
      <c r="B17" s="231"/>
      <c r="C17" s="131"/>
      <c r="D17" s="131"/>
      <c r="E17" s="131"/>
      <c r="F17" s="131"/>
    </row>
    <row r="18" spans="2:6" x14ac:dyDescent="0.25">
      <c r="B18" s="217"/>
    </row>
  </sheetData>
  <mergeCells count="9">
    <mergeCell ref="L2:M3"/>
    <mergeCell ref="B2:J2"/>
    <mergeCell ref="B3:J3"/>
    <mergeCell ref="B4:B6"/>
    <mergeCell ref="C4:F4"/>
    <mergeCell ref="G4:H5"/>
    <mergeCell ref="I4:J5"/>
    <mergeCell ref="C5:D5"/>
    <mergeCell ref="E5:F5"/>
  </mergeCells>
  <hyperlinks>
    <hyperlink ref="L2:M3" location="'Table of Contents'!A1" display="Go To Table Of Contents" xr:uid="{00000000-0004-0000-1700-000000000000}"/>
  </hyperlinks>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95CB06-5E39-4404-A7F6-D8FC306CED5B}">
  <dimension ref="B1:L17"/>
  <sheetViews>
    <sheetView showGridLines="0" workbookViewId="0">
      <selection activeCell="B2" sqref="B2:I2"/>
    </sheetView>
  </sheetViews>
  <sheetFormatPr defaultRowHeight="15" x14ac:dyDescent="0.25"/>
  <cols>
    <col min="1" max="1" width="1.85546875" customWidth="1"/>
    <col min="2" max="2" width="16.7109375" style="15" customWidth="1"/>
    <col min="3" max="3" width="10.28515625" customWidth="1"/>
    <col min="4" max="4" width="15.85546875" customWidth="1"/>
    <col min="5" max="5" width="16.42578125" customWidth="1"/>
    <col min="6" max="6" width="14.42578125" customWidth="1"/>
    <col min="7" max="7" width="15.28515625" customWidth="1"/>
    <col min="8" max="8" width="16.85546875" customWidth="1"/>
    <col min="9" max="9" width="14.140625" customWidth="1"/>
    <col min="10" max="10" width="3.7109375" customWidth="1"/>
    <col min="11" max="12" width="6.7109375" customWidth="1"/>
  </cols>
  <sheetData>
    <row r="1" spans="2:12" ht="12" customHeight="1" x14ac:dyDescent="0.25"/>
    <row r="2" spans="2:12" ht="15" customHeight="1" x14ac:dyDescent="0.25">
      <c r="B2" s="480" t="s">
        <v>1054</v>
      </c>
      <c r="C2" s="480"/>
      <c r="D2" s="480"/>
      <c r="E2" s="480"/>
      <c r="F2" s="480"/>
      <c r="G2" s="480"/>
      <c r="H2" s="480"/>
      <c r="I2" s="480"/>
      <c r="K2" s="446" t="s">
        <v>315</v>
      </c>
      <c r="L2" s="446"/>
    </row>
    <row r="3" spans="2:12" x14ac:dyDescent="0.25">
      <c r="B3" s="475"/>
      <c r="C3" s="475"/>
      <c r="D3" s="475"/>
      <c r="E3" s="475"/>
      <c r="F3" s="475"/>
      <c r="G3" s="475"/>
      <c r="H3" s="475"/>
      <c r="I3" s="475"/>
      <c r="K3" s="446"/>
      <c r="L3" s="446"/>
    </row>
    <row r="4" spans="2:12" ht="17.25" customHeight="1" x14ac:dyDescent="0.25">
      <c r="B4" s="489" t="s">
        <v>122</v>
      </c>
      <c r="C4" s="459" t="s">
        <v>369</v>
      </c>
      <c r="D4" s="525" t="s">
        <v>368</v>
      </c>
      <c r="E4" s="516"/>
      <c r="F4" s="459" t="s">
        <v>389</v>
      </c>
      <c r="G4" s="525" t="s">
        <v>372</v>
      </c>
      <c r="H4" s="516"/>
      <c r="I4" s="459" t="s">
        <v>373</v>
      </c>
    </row>
    <row r="5" spans="2:12" ht="29.25" customHeight="1" x14ac:dyDescent="0.25">
      <c r="B5" s="489"/>
      <c r="C5" s="461"/>
      <c r="D5" s="12" t="s">
        <v>370</v>
      </c>
      <c r="E5" s="12" t="s">
        <v>371</v>
      </c>
      <c r="F5" s="461"/>
      <c r="G5" s="12" t="s">
        <v>370</v>
      </c>
      <c r="H5" s="12" t="s">
        <v>371</v>
      </c>
      <c r="I5" s="461"/>
    </row>
    <row r="6" spans="2:12" x14ac:dyDescent="0.25">
      <c r="B6" s="39" t="s">
        <v>402</v>
      </c>
      <c r="C6" s="34">
        <v>27</v>
      </c>
      <c r="D6" s="34">
        <v>0</v>
      </c>
      <c r="E6" s="34">
        <v>0</v>
      </c>
      <c r="F6" s="34">
        <v>2</v>
      </c>
      <c r="G6" s="34">
        <v>0</v>
      </c>
      <c r="H6" s="34">
        <v>0</v>
      </c>
      <c r="I6" s="34">
        <v>0</v>
      </c>
    </row>
    <row r="7" spans="2:12" x14ac:dyDescent="0.25">
      <c r="B7" s="39" t="s">
        <v>403</v>
      </c>
      <c r="C7" s="34">
        <v>281</v>
      </c>
      <c r="D7" s="34">
        <v>6</v>
      </c>
      <c r="E7" s="34">
        <v>1</v>
      </c>
      <c r="F7" s="34">
        <v>35</v>
      </c>
      <c r="G7" s="34">
        <v>2</v>
      </c>
      <c r="H7" s="34">
        <v>1</v>
      </c>
      <c r="I7" s="34">
        <v>13</v>
      </c>
    </row>
    <row r="8" spans="2:12" x14ac:dyDescent="0.25">
      <c r="B8" s="39" t="s">
        <v>404</v>
      </c>
      <c r="C8" s="34">
        <v>1049</v>
      </c>
      <c r="D8" s="34">
        <v>15</v>
      </c>
      <c r="E8" s="34">
        <v>15</v>
      </c>
      <c r="F8" s="34">
        <v>469</v>
      </c>
      <c r="G8" s="34">
        <v>0</v>
      </c>
      <c r="H8" s="34">
        <v>7</v>
      </c>
      <c r="I8" s="34">
        <v>35</v>
      </c>
    </row>
    <row r="9" spans="2:12" x14ac:dyDescent="0.25">
      <c r="B9" s="39" t="s">
        <v>391</v>
      </c>
      <c r="C9" s="34">
        <v>989</v>
      </c>
      <c r="D9" s="34">
        <v>19</v>
      </c>
      <c r="E9" s="34">
        <v>30</v>
      </c>
      <c r="F9" s="34">
        <v>556</v>
      </c>
      <c r="G9" s="34">
        <v>13</v>
      </c>
      <c r="H9" s="34">
        <v>25</v>
      </c>
      <c r="I9" s="34">
        <v>214</v>
      </c>
    </row>
    <row r="10" spans="2:12" x14ac:dyDescent="0.25">
      <c r="B10" s="39" t="s">
        <v>446</v>
      </c>
      <c r="C10" s="34">
        <v>830</v>
      </c>
      <c r="D10" s="34">
        <v>12</v>
      </c>
      <c r="E10" s="34">
        <v>19</v>
      </c>
      <c r="F10" s="34">
        <v>582</v>
      </c>
      <c r="G10" s="34">
        <v>19</v>
      </c>
      <c r="H10" s="34">
        <v>18</v>
      </c>
      <c r="I10" s="34">
        <v>177</v>
      </c>
    </row>
    <row r="11" spans="2:12" x14ac:dyDescent="0.25">
      <c r="B11" s="48" t="s">
        <v>975</v>
      </c>
      <c r="C11" s="34">
        <v>786</v>
      </c>
      <c r="D11" s="34">
        <v>1</v>
      </c>
      <c r="E11" s="34">
        <v>2</v>
      </c>
      <c r="F11" s="34">
        <v>157</v>
      </c>
      <c r="G11" s="34">
        <v>6</v>
      </c>
      <c r="H11" s="34">
        <v>44</v>
      </c>
      <c r="I11" s="34">
        <v>211</v>
      </c>
    </row>
    <row r="12" spans="2:12" x14ac:dyDescent="0.25">
      <c r="B12" s="48" t="s">
        <v>582</v>
      </c>
      <c r="C12" s="34">
        <v>241</v>
      </c>
      <c r="D12" s="34">
        <v>0</v>
      </c>
      <c r="E12" s="34">
        <v>0</v>
      </c>
      <c r="F12" s="34">
        <v>31</v>
      </c>
      <c r="G12" s="34">
        <v>0</v>
      </c>
      <c r="H12" s="34">
        <v>0</v>
      </c>
      <c r="I12" s="34">
        <v>14</v>
      </c>
    </row>
    <row r="13" spans="2:12" x14ac:dyDescent="0.25">
      <c r="B13" s="169" t="s">
        <v>19</v>
      </c>
      <c r="C13" s="284">
        <v>4203</v>
      </c>
      <c r="D13" s="284">
        <v>53</v>
      </c>
      <c r="E13" s="284">
        <v>67</v>
      </c>
      <c r="F13" s="284">
        <v>1832</v>
      </c>
      <c r="G13" s="284">
        <v>40</v>
      </c>
      <c r="H13" s="284">
        <v>95</v>
      </c>
      <c r="I13" s="284">
        <v>664</v>
      </c>
    </row>
    <row r="14" spans="2:12" x14ac:dyDescent="0.25">
      <c r="B14" s="19" t="s">
        <v>456</v>
      </c>
      <c r="C14" s="130"/>
      <c r="D14" s="130"/>
      <c r="E14" s="130"/>
      <c r="F14" s="130"/>
      <c r="G14" s="1"/>
      <c r="H14" s="1"/>
      <c r="I14" s="1"/>
    </row>
    <row r="15" spans="2:12" x14ac:dyDescent="0.25">
      <c r="B15" s="19"/>
      <c r="C15" s="130"/>
      <c r="D15" s="130"/>
      <c r="E15" s="130"/>
      <c r="F15" s="130"/>
      <c r="G15" s="1"/>
      <c r="H15" s="1"/>
      <c r="I15" s="1"/>
    </row>
    <row r="16" spans="2:12" x14ac:dyDescent="0.25">
      <c r="B16" s="217"/>
      <c r="C16" s="131"/>
      <c r="D16" s="131"/>
      <c r="E16" s="131"/>
      <c r="F16" s="131"/>
    </row>
    <row r="17" spans="2:2" x14ac:dyDescent="0.25">
      <c r="B17" s="217"/>
    </row>
  </sheetData>
  <mergeCells count="9">
    <mergeCell ref="K2:L3"/>
    <mergeCell ref="B3:I3"/>
    <mergeCell ref="B4:B5"/>
    <mergeCell ref="D4:E4"/>
    <mergeCell ref="F4:F5"/>
    <mergeCell ref="C4:C5"/>
    <mergeCell ref="G4:H4"/>
    <mergeCell ref="I4:I5"/>
    <mergeCell ref="B2:I2"/>
  </mergeCells>
  <hyperlinks>
    <hyperlink ref="K2:L3" location="'Table of Contents'!A1" display="Go To Table Of Contents" xr:uid="{22F1978F-9534-42D8-943F-5D47A8233C99}"/>
  </hyperlinks>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N16"/>
  <sheetViews>
    <sheetView showGridLines="0" workbookViewId="0">
      <selection activeCell="M2" sqref="M2:N3"/>
    </sheetView>
  </sheetViews>
  <sheetFormatPr defaultRowHeight="15" x14ac:dyDescent="0.25"/>
  <cols>
    <col min="1" max="1" width="1.85546875" style="43" customWidth="1"/>
    <col min="2" max="2" width="1.85546875" customWidth="1"/>
    <col min="3" max="3" width="28.140625" style="15" customWidth="1"/>
    <col min="10" max="10" width="9.42578125" customWidth="1"/>
    <col min="12" max="12" width="3.7109375" customWidth="1"/>
    <col min="13" max="14" width="7" customWidth="1"/>
  </cols>
  <sheetData>
    <row r="1" spans="3:14" ht="11.25" customHeight="1" x14ac:dyDescent="0.25"/>
    <row r="2" spans="3:14" ht="15" customHeight="1" x14ac:dyDescent="0.25">
      <c r="C2" s="480" t="s">
        <v>1055</v>
      </c>
      <c r="D2" s="480"/>
      <c r="E2" s="480"/>
      <c r="F2" s="480"/>
      <c r="G2" s="480"/>
      <c r="H2" s="480"/>
      <c r="I2" s="480"/>
      <c r="J2" s="480"/>
      <c r="K2" s="480"/>
      <c r="M2" s="446" t="s">
        <v>315</v>
      </c>
      <c r="N2" s="446"/>
    </row>
    <row r="3" spans="3:14" x14ac:dyDescent="0.25">
      <c r="C3" s="475" t="s">
        <v>0</v>
      </c>
      <c r="D3" s="475"/>
      <c r="E3" s="475"/>
      <c r="F3" s="475"/>
      <c r="G3" s="475"/>
      <c r="H3" s="475"/>
      <c r="I3" s="475"/>
      <c r="J3" s="475"/>
      <c r="K3" s="475"/>
      <c r="M3" s="446"/>
      <c r="N3" s="446"/>
    </row>
    <row r="4" spans="3:14" x14ac:dyDescent="0.25">
      <c r="C4" s="489" t="s">
        <v>182</v>
      </c>
      <c r="D4" s="489" t="s">
        <v>183</v>
      </c>
      <c r="E4" s="489"/>
      <c r="F4" s="489"/>
      <c r="G4" s="489"/>
      <c r="H4" s="489" t="s">
        <v>210</v>
      </c>
      <c r="I4" s="489"/>
      <c r="J4" s="489"/>
      <c r="K4" s="489"/>
    </row>
    <row r="5" spans="3:14" ht="25.5" x14ac:dyDescent="0.25">
      <c r="C5" s="489"/>
      <c r="D5" s="18" t="s">
        <v>390</v>
      </c>
      <c r="E5" s="18" t="s">
        <v>184</v>
      </c>
      <c r="F5" s="18" t="s">
        <v>461</v>
      </c>
      <c r="G5" s="18" t="s">
        <v>19</v>
      </c>
      <c r="H5" s="18" t="s">
        <v>390</v>
      </c>
      <c r="I5" s="18" t="s">
        <v>184</v>
      </c>
      <c r="J5" s="18" t="s">
        <v>461</v>
      </c>
      <c r="K5" s="18" t="s">
        <v>19</v>
      </c>
    </row>
    <row r="6" spans="3:14" x14ac:dyDescent="0.25">
      <c r="C6" s="48" t="s">
        <v>185</v>
      </c>
      <c r="D6" s="34">
        <v>506</v>
      </c>
      <c r="E6" s="34">
        <v>294</v>
      </c>
      <c r="F6" s="34">
        <v>97</v>
      </c>
      <c r="G6" s="34">
        <v>897</v>
      </c>
      <c r="H6" s="34">
        <v>242</v>
      </c>
      <c r="I6" s="34">
        <v>145</v>
      </c>
      <c r="J6" s="34">
        <v>48</v>
      </c>
      <c r="K6" s="34">
        <v>435</v>
      </c>
    </row>
    <row r="7" spans="3:14" x14ac:dyDescent="0.25">
      <c r="C7" s="48" t="s">
        <v>186</v>
      </c>
      <c r="D7" s="34">
        <v>516</v>
      </c>
      <c r="E7" s="34">
        <v>219</v>
      </c>
      <c r="F7" s="34">
        <v>88</v>
      </c>
      <c r="G7" s="34">
        <v>823</v>
      </c>
      <c r="H7" s="34">
        <v>228</v>
      </c>
      <c r="I7" s="34">
        <v>109</v>
      </c>
      <c r="J7" s="34">
        <v>34</v>
      </c>
      <c r="K7" s="34">
        <v>371</v>
      </c>
    </row>
    <row r="8" spans="3:14" x14ac:dyDescent="0.25">
      <c r="C8" s="48" t="s">
        <v>187</v>
      </c>
      <c r="D8" s="34">
        <v>444</v>
      </c>
      <c r="E8" s="34">
        <v>157</v>
      </c>
      <c r="F8" s="34">
        <v>42</v>
      </c>
      <c r="G8" s="34">
        <v>643</v>
      </c>
      <c r="H8" s="34">
        <v>211</v>
      </c>
      <c r="I8" s="34">
        <v>81</v>
      </c>
      <c r="J8" s="34">
        <v>18</v>
      </c>
      <c r="K8" s="34">
        <v>310</v>
      </c>
    </row>
    <row r="9" spans="3:14" x14ac:dyDescent="0.25">
      <c r="C9" s="48" t="s">
        <v>188</v>
      </c>
      <c r="D9" s="34">
        <v>380</v>
      </c>
      <c r="E9" s="34">
        <v>141</v>
      </c>
      <c r="F9" s="34">
        <v>54</v>
      </c>
      <c r="G9" s="34">
        <v>575</v>
      </c>
      <c r="H9" s="34">
        <v>203</v>
      </c>
      <c r="I9" s="34">
        <v>73</v>
      </c>
      <c r="J9" s="34">
        <v>22</v>
      </c>
      <c r="K9" s="34">
        <v>298</v>
      </c>
    </row>
    <row r="10" spans="3:14" x14ac:dyDescent="0.25">
      <c r="C10" s="48" t="s">
        <v>189</v>
      </c>
      <c r="D10" s="34">
        <v>157</v>
      </c>
      <c r="E10" s="34">
        <v>90</v>
      </c>
      <c r="F10" s="34">
        <v>24</v>
      </c>
      <c r="G10" s="34">
        <v>271</v>
      </c>
      <c r="H10" s="34">
        <v>69</v>
      </c>
      <c r="I10" s="34">
        <v>39</v>
      </c>
      <c r="J10" s="34">
        <v>13</v>
      </c>
      <c r="K10" s="34">
        <v>121</v>
      </c>
    </row>
    <row r="11" spans="3:14" x14ac:dyDescent="0.25">
      <c r="C11" s="48" t="s">
        <v>190</v>
      </c>
      <c r="D11" s="34">
        <v>453</v>
      </c>
      <c r="E11" s="34">
        <v>237</v>
      </c>
      <c r="F11" s="34">
        <v>95</v>
      </c>
      <c r="G11" s="34">
        <v>785</v>
      </c>
      <c r="H11" s="34">
        <v>189</v>
      </c>
      <c r="I11" s="34">
        <v>111</v>
      </c>
      <c r="J11" s="34">
        <v>52</v>
      </c>
      <c r="K11" s="34">
        <v>352</v>
      </c>
    </row>
    <row r="12" spans="3:14" x14ac:dyDescent="0.25">
      <c r="C12" s="48" t="s">
        <v>191</v>
      </c>
      <c r="D12" s="34">
        <v>243</v>
      </c>
      <c r="E12" s="34">
        <v>43</v>
      </c>
      <c r="F12" s="34">
        <v>28</v>
      </c>
      <c r="G12" s="34">
        <v>314</v>
      </c>
      <c r="H12" s="34">
        <v>134</v>
      </c>
      <c r="I12" s="34">
        <v>18</v>
      </c>
      <c r="J12" s="34">
        <v>17</v>
      </c>
      <c r="K12" s="34">
        <v>169</v>
      </c>
    </row>
    <row r="13" spans="3:14" x14ac:dyDescent="0.25">
      <c r="C13" s="48" t="s">
        <v>192</v>
      </c>
      <c r="D13" s="34">
        <v>80</v>
      </c>
      <c r="E13" s="34">
        <v>35</v>
      </c>
      <c r="F13" s="34">
        <v>12</v>
      </c>
      <c r="G13" s="34">
        <v>127</v>
      </c>
      <c r="H13" s="34">
        <v>35</v>
      </c>
      <c r="I13" s="34">
        <v>20</v>
      </c>
      <c r="J13" s="34">
        <v>7</v>
      </c>
      <c r="K13" s="34">
        <v>62</v>
      </c>
    </row>
    <row r="14" spans="3:14" x14ac:dyDescent="0.25">
      <c r="C14" s="169" t="s">
        <v>381</v>
      </c>
      <c r="D14" s="170">
        <v>2779</v>
      </c>
      <c r="E14" s="170">
        <v>1216</v>
      </c>
      <c r="F14" s="170">
        <v>440</v>
      </c>
      <c r="G14" s="170">
        <v>4435</v>
      </c>
      <c r="H14" s="170">
        <v>1311</v>
      </c>
      <c r="I14" s="170">
        <v>596</v>
      </c>
      <c r="J14" s="170">
        <v>211</v>
      </c>
      <c r="K14" s="170">
        <v>2118</v>
      </c>
    </row>
    <row r="15" spans="3:14" x14ac:dyDescent="0.25">
      <c r="C15" s="169" t="s">
        <v>382</v>
      </c>
      <c r="D15" s="170">
        <v>51</v>
      </c>
      <c r="E15" s="170">
        <v>16</v>
      </c>
      <c r="F15" s="170">
        <v>25</v>
      </c>
      <c r="G15" s="170">
        <v>92</v>
      </c>
      <c r="H15" s="170">
        <v>49</v>
      </c>
      <c r="I15" s="170">
        <v>15</v>
      </c>
      <c r="J15" s="170">
        <v>16</v>
      </c>
      <c r="K15" s="170">
        <v>80</v>
      </c>
    </row>
    <row r="16" spans="3:14" x14ac:dyDescent="0.25">
      <c r="C16" s="169" t="s">
        <v>457</v>
      </c>
      <c r="D16" s="170">
        <v>2830</v>
      </c>
      <c r="E16" s="170">
        <v>1232</v>
      </c>
      <c r="F16" s="170">
        <v>465</v>
      </c>
      <c r="G16" s="170">
        <v>4527</v>
      </c>
      <c r="H16" s="170">
        <v>1360</v>
      </c>
      <c r="I16" s="170">
        <v>611</v>
      </c>
      <c r="J16" s="170">
        <v>227</v>
      </c>
      <c r="K16" s="170">
        <v>2198</v>
      </c>
    </row>
  </sheetData>
  <mergeCells count="6">
    <mergeCell ref="M2:N3"/>
    <mergeCell ref="C2:K2"/>
    <mergeCell ref="C3:K3"/>
    <mergeCell ref="C4:C5"/>
    <mergeCell ref="D4:G4"/>
    <mergeCell ref="H4:K4"/>
  </mergeCells>
  <hyperlinks>
    <hyperlink ref="M2:N3" location="'Table of Contents'!A1" display="Go To Table Of Contents" xr:uid="{00000000-0004-0000-1800-000000000000}"/>
  </hyperlinks>
  <pageMargins left="0.7" right="0.7" top="0.75" bottom="0.75" header="0.3" footer="0.3"/>
  <pageSetup orientation="portrait" horizontalDpi="90" verticalDpi="90"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1:K23"/>
  <sheetViews>
    <sheetView showGridLines="0" workbookViewId="0">
      <selection activeCell="B2" sqref="B2:H2"/>
    </sheetView>
  </sheetViews>
  <sheetFormatPr defaultRowHeight="15" x14ac:dyDescent="0.25"/>
  <cols>
    <col min="1" max="1" width="1.85546875" customWidth="1"/>
    <col min="2" max="2" width="20.85546875" style="15" customWidth="1"/>
    <col min="3" max="3" width="12.42578125" customWidth="1"/>
    <col min="4" max="4" width="13.42578125" customWidth="1"/>
    <col min="5" max="5" width="16" customWidth="1"/>
    <col min="6" max="6" width="15.5703125" customWidth="1"/>
    <col min="8" max="8" width="12.7109375" customWidth="1"/>
    <col min="9" max="9" width="2.28515625" customWidth="1"/>
    <col min="10" max="11" width="6.85546875" customWidth="1"/>
  </cols>
  <sheetData>
    <row r="1" spans="2:11" ht="12" customHeight="1" x14ac:dyDescent="0.25"/>
    <row r="2" spans="2:11" ht="15" customHeight="1" x14ac:dyDescent="0.25">
      <c r="B2" s="458" t="s">
        <v>1056</v>
      </c>
      <c r="C2" s="458"/>
      <c r="D2" s="458"/>
      <c r="E2" s="458"/>
      <c r="F2" s="458"/>
      <c r="G2" s="458"/>
      <c r="H2" s="458"/>
      <c r="J2" s="446" t="s">
        <v>315</v>
      </c>
      <c r="K2" s="446"/>
    </row>
    <row r="3" spans="2:11" x14ac:dyDescent="0.25">
      <c r="B3" s="28"/>
      <c r="C3" s="27"/>
      <c r="D3" s="27"/>
      <c r="E3" s="2"/>
      <c r="F3" s="2"/>
      <c r="G3" s="2"/>
      <c r="H3" s="3" t="s">
        <v>0</v>
      </c>
      <c r="J3" s="446"/>
      <c r="K3" s="446"/>
    </row>
    <row r="4" spans="2:11" x14ac:dyDescent="0.25">
      <c r="B4" s="489" t="s">
        <v>193</v>
      </c>
      <c r="C4" s="459" t="s">
        <v>194</v>
      </c>
      <c r="D4" s="459" t="s">
        <v>195</v>
      </c>
      <c r="E4" s="489" t="s">
        <v>196</v>
      </c>
      <c r="F4" s="489"/>
      <c r="G4" s="489"/>
      <c r="H4" s="459" t="s">
        <v>197</v>
      </c>
    </row>
    <row r="5" spans="2:11" ht="25.5" x14ac:dyDescent="0.25">
      <c r="B5" s="459"/>
      <c r="C5" s="460"/>
      <c r="D5" s="460"/>
      <c r="E5" s="18" t="s">
        <v>198</v>
      </c>
      <c r="F5" s="18" t="s">
        <v>358</v>
      </c>
      <c r="G5" s="18" t="s">
        <v>199</v>
      </c>
      <c r="H5" s="460"/>
    </row>
    <row r="6" spans="2:11" x14ac:dyDescent="0.25">
      <c r="B6" s="74" t="s">
        <v>458</v>
      </c>
      <c r="C6" s="34">
        <v>0</v>
      </c>
      <c r="D6" s="34">
        <v>977</v>
      </c>
      <c r="E6" s="34">
        <v>0</v>
      </c>
      <c r="F6" s="34">
        <v>0</v>
      </c>
      <c r="G6" s="34">
        <v>0</v>
      </c>
      <c r="H6" s="34">
        <v>977</v>
      </c>
    </row>
    <row r="7" spans="2:11" x14ac:dyDescent="0.25">
      <c r="B7" s="81" t="s">
        <v>459</v>
      </c>
      <c r="C7" s="34">
        <v>0</v>
      </c>
      <c r="D7" s="34">
        <v>96</v>
      </c>
      <c r="E7" s="34">
        <v>0</v>
      </c>
      <c r="F7" s="34">
        <v>0</v>
      </c>
      <c r="G7" s="34">
        <v>0</v>
      </c>
      <c r="H7" s="34">
        <v>96</v>
      </c>
    </row>
    <row r="8" spans="2:11" x14ac:dyDescent="0.25">
      <c r="B8" s="42" t="s">
        <v>400</v>
      </c>
      <c r="C8" s="34">
        <v>96</v>
      </c>
      <c r="D8" s="34">
        <v>1716</v>
      </c>
      <c r="E8" s="34">
        <v>0</v>
      </c>
      <c r="F8" s="34">
        <v>0</v>
      </c>
      <c r="G8" s="34">
        <v>0</v>
      </c>
      <c r="H8" s="34">
        <v>1812</v>
      </c>
    </row>
    <row r="9" spans="2:11" x14ac:dyDescent="0.25">
      <c r="B9" s="42" t="s">
        <v>401</v>
      </c>
      <c r="C9" s="34">
        <v>1812</v>
      </c>
      <c r="D9" s="34">
        <v>648</v>
      </c>
      <c r="E9" s="34">
        <v>4</v>
      </c>
      <c r="F9" s="34">
        <v>0</v>
      </c>
      <c r="G9" s="34">
        <v>0</v>
      </c>
      <c r="H9" s="34">
        <v>2456</v>
      </c>
    </row>
    <row r="10" spans="2:11" x14ac:dyDescent="0.25">
      <c r="B10" s="37" t="s">
        <v>402</v>
      </c>
      <c r="C10" s="34">
        <v>2456</v>
      </c>
      <c r="D10" s="34">
        <v>554</v>
      </c>
      <c r="E10" s="34">
        <v>0</v>
      </c>
      <c r="F10" s="34">
        <v>1</v>
      </c>
      <c r="G10" s="34">
        <v>5</v>
      </c>
      <c r="H10" s="34">
        <v>3004</v>
      </c>
    </row>
    <row r="11" spans="2:11" x14ac:dyDescent="0.25">
      <c r="B11" s="37" t="s">
        <v>403</v>
      </c>
      <c r="C11" s="34">
        <v>3004</v>
      </c>
      <c r="D11" s="34">
        <v>506</v>
      </c>
      <c r="E11" s="34">
        <v>0</v>
      </c>
      <c r="F11" s="34">
        <v>1</v>
      </c>
      <c r="G11" s="34">
        <v>5</v>
      </c>
      <c r="H11" s="34">
        <v>3504</v>
      </c>
    </row>
    <row r="12" spans="2:11" x14ac:dyDescent="0.25">
      <c r="B12" s="37" t="s">
        <v>404</v>
      </c>
      <c r="C12" s="34">
        <v>3504</v>
      </c>
      <c r="D12" s="34">
        <v>549</v>
      </c>
      <c r="E12" s="34">
        <v>1</v>
      </c>
      <c r="F12" s="34">
        <v>0</v>
      </c>
      <c r="G12" s="34">
        <v>8</v>
      </c>
      <c r="H12" s="34">
        <v>4044</v>
      </c>
    </row>
    <row r="13" spans="2:11" x14ac:dyDescent="0.25">
      <c r="B13" s="39" t="s">
        <v>405</v>
      </c>
      <c r="C13" s="34">
        <v>4044</v>
      </c>
      <c r="D13" s="34">
        <v>209</v>
      </c>
      <c r="E13" s="34">
        <v>2</v>
      </c>
      <c r="F13" s="34">
        <v>0</v>
      </c>
      <c r="G13" s="34">
        <v>5</v>
      </c>
      <c r="H13" s="34">
        <v>4246</v>
      </c>
    </row>
    <row r="14" spans="2:11" x14ac:dyDescent="0.25">
      <c r="B14" s="39" t="s">
        <v>460</v>
      </c>
      <c r="C14" s="34">
        <v>4246</v>
      </c>
      <c r="D14" s="34">
        <v>116</v>
      </c>
      <c r="E14" s="34">
        <v>3</v>
      </c>
      <c r="F14" s="34">
        <v>0</v>
      </c>
      <c r="G14" s="34">
        <v>7</v>
      </c>
      <c r="H14" s="34">
        <v>4352</v>
      </c>
    </row>
    <row r="15" spans="2:11" x14ac:dyDescent="0.25">
      <c r="B15" s="39" t="s">
        <v>440</v>
      </c>
      <c r="C15" s="34">
        <v>4352</v>
      </c>
      <c r="D15" s="34">
        <v>41</v>
      </c>
      <c r="E15" s="34">
        <v>0</v>
      </c>
      <c r="F15" s="34">
        <v>0</v>
      </c>
      <c r="G15" s="34">
        <v>2</v>
      </c>
      <c r="H15" s="34">
        <v>4391</v>
      </c>
    </row>
    <row r="16" spans="2:11" x14ac:dyDescent="0.25">
      <c r="B16" s="39" t="s">
        <v>465</v>
      </c>
      <c r="C16" s="34">
        <v>4391</v>
      </c>
      <c r="D16" s="34">
        <v>36</v>
      </c>
      <c r="E16" s="34">
        <v>1</v>
      </c>
      <c r="F16" s="34">
        <v>0</v>
      </c>
      <c r="G16" s="34">
        <v>1</v>
      </c>
      <c r="H16" s="34">
        <v>4425</v>
      </c>
    </row>
    <row r="17" spans="2:8" x14ac:dyDescent="0.25">
      <c r="B17" s="39" t="s">
        <v>528</v>
      </c>
      <c r="C17" s="34">
        <v>4425</v>
      </c>
      <c r="D17" s="34">
        <v>33</v>
      </c>
      <c r="E17" s="34">
        <v>4</v>
      </c>
      <c r="F17" s="34">
        <v>22</v>
      </c>
      <c r="G17" s="34">
        <v>1</v>
      </c>
      <c r="H17" s="34">
        <v>4431</v>
      </c>
    </row>
    <row r="18" spans="2:8" x14ac:dyDescent="0.25">
      <c r="B18" s="39" t="s">
        <v>582</v>
      </c>
      <c r="C18" s="34">
        <v>4431</v>
      </c>
      <c r="D18" s="34">
        <v>4</v>
      </c>
      <c r="E18" s="34">
        <v>0</v>
      </c>
      <c r="F18" s="34">
        <v>0</v>
      </c>
      <c r="G18" s="34">
        <v>0</v>
      </c>
      <c r="H18" s="34">
        <v>4435</v>
      </c>
    </row>
    <row r="19" spans="2:8" x14ac:dyDescent="0.25">
      <c r="B19" s="193" t="s">
        <v>381</v>
      </c>
      <c r="C19" s="194" t="s">
        <v>13</v>
      </c>
      <c r="D19" s="194">
        <v>4508</v>
      </c>
      <c r="E19" s="194">
        <v>15</v>
      </c>
      <c r="F19" s="194">
        <v>24</v>
      </c>
      <c r="G19" s="194">
        <v>34</v>
      </c>
      <c r="H19" s="194">
        <v>4435</v>
      </c>
    </row>
    <row r="20" spans="2:8" x14ac:dyDescent="0.25">
      <c r="B20" s="193" t="s">
        <v>382</v>
      </c>
      <c r="C20" s="194" t="s">
        <v>13</v>
      </c>
      <c r="D20" s="194">
        <v>92</v>
      </c>
      <c r="E20" s="194">
        <v>0</v>
      </c>
      <c r="F20" s="194">
        <v>0</v>
      </c>
      <c r="G20" s="194">
        <v>0</v>
      </c>
      <c r="H20" s="194">
        <v>92</v>
      </c>
    </row>
    <row r="21" spans="2:8" x14ac:dyDescent="0.25">
      <c r="B21" s="193" t="s">
        <v>457</v>
      </c>
      <c r="C21" s="194" t="s">
        <v>13</v>
      </c>
      <c r="D21" s="194">
        <v>4600</v>
      </c>
      <c r="E21" s="194">
        <v>15</v>
      </c>
      <c r="F21" s="194">
        <v>24</v>
      </c>
      <c r="G21" s="194">
        <v>34</v>
      </c>
      <c r="H21" s="194">
        <v>4527</v>
      </c>
    </row>
    <row r="22" spans="2:8" ht="18.75" customHeight="1" x14ac:dyDescent="0.25">
      <c r="B22" s="129" t="s">
        <v>374</v>
      </c>
      <c r="C22" s="19"/>
      <c r="D22" s="19"/>
      <c r="E22" s="19"/>
      <c r="F22" s="19"/>
      <c r="G22" s="19"/>
      <c r="H22" s="2"/>
    </row>
    <row r="23" spans="2:8" x14ac:dyDescent="0.25">
      <c r="B23" s="19"/>
      <c r="C23" s="2"/>
      <c r="D23" s="2"/>
      <c r="E23" s="2"/>
      <c r="F23" s="2"/>
      <c r="G23" s="2"/>
      <c r="H23" s="2"/>
    </row>
  </sheetData>
  <mergeCells count="7">
    <mergeCell ref="J2:K3"/>
    <mergeCell ref="B2:H2"/>
    <mergeCell ref="B4:B5"/>
    <mergeCell ref="C4:C5"/>
    <mergeCell ref="D4:D5"/>
    <mergeCell ref="E4:G4"/>
    <mergeCell ref="H4:H5"/>
  </mergeCells>
  <hyperlinks>
    <hyperlink ref="J2:K3" location="'Table of Contents'!A1" display="Go To Table Of Contents" xr:uid="{00000000-0004-0000-1900-000000000000}"/>
  </hyperlink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1:H13"/>
  <sheetViews>
    <sheetView showGridLines="0" workbookViewId="0">
      <selection activeCell="B2" sqref="B2:E2"/>
    </sheetView>
  </sheetViews>
  <sheetFormatPr defaultRowHeight="15" x14ac:dyDescent="0.25"/>
  <cols>
    <col min="1" max="1" width="1.85546875" customWidth="1"/>
    <col min="2" max="2" width="33.42578125" style="15" customWidth="1"/>
    <col min="3" max="5" width="13.7109375" customWidth="1"/>
    <col min="6" max="6" width="4.42578125" customWidth="1"/>
    <col min="7" max="8" width="6.140625" customWidth="1"/>
  </cols>
  <sheetData>
    <row r="1" spans="2:8" ht="11.25" customHeight="1" x14ac:dyDescent="0.25"/>
    <row r="2" spans="2:8" ht="15" customHeight="1" x14ac:dyDescent="0.25">
      <c r="B2" s="458" t="s">
        <v>1057</v>
      </c>
      <c r="C2" s="458"/>
      <c r="D2" s="458"/>
      <c r="E2" s="458"/>
      <c r="G2" s="446" t="s">
        <v>315</v>
      </c>
      <c r="H2" s="446"/>
    </row>
    <row r="3" spans="2:8" ht="15.75" x14ac:dyDescent="0.25">
      <c r="B3" s="29"/>
      <c r="C3" s="1"/>
      <c r="D3" s="1"/>
      <c r="E3" s="1"/>
      <c r="G3" s="446"/>
      <c r="H3" s="446"/>
    </row>
    <row r="4" spans="2:8" x14ac:dyDescent="0.25">
      <c r="B4" s="30" t="s">
        <v>200</v>
      </c>
      <c r="C4" s="526" t="s">
        <v>201</v>
      </c>
      <c r="D4" s="526"/>
      <c r="E4" s="526"/>
    </row>
    <row r="5" spans="2:8" x14ac:dyDescent="0.25">
      <c r="B5" s="40"/>
      <c r="C5" s="30" t="s">
        <v>202</v>
      </c>
      <c r="D5" s="18" t="s">
        <v>203</v>
      </c>
      <c r="E5" s="18" t="s">
        <v>19</v>
      </c>
    </row>
    <row r="6" spans="2:8" x14ac:dyDescent="0.25">
      <c r="B6" s="41" t="s">
        <v>204</v>
      </c>
      <c r="C6" s="34">
        <v>2199</v>
      </c>
      <c r="D6" s="34">
        <v>222</v>
      </c>
      <c r="E6" s="34">
        <v>2421</v>
      </c>
    </row>
    <row r="7" spans="2:8" x14ac:dyDescent="0.25">
      <c r="B7" s="41" t="s">
        <v>205</v>
      </c>
      <c r="C7" s="34">
        <v>599</v>
      </c>
      <c r="D7" s="34">
        <v>139</v>
      </c>
      <c r="E7" s="34">
        <v>738</v>
      </c>
    </row>
    <row r="8" spans="2:8" x14ac:dyDescent="0.25">
      <c r="B8" s="41" t="s">
        <v>206</v>
      </c>
      <c r="C8" s="34">
        <v>186</v>
      </c>
      <c r="D8" s="34">
        <v>19</v>
      </c>
      <c r="E8" s="34">
        <v>205</v>
      </c>
    </row>
    <row r="9" spans="2:8" x14ac:dyDescent="0.25">
      <c r="B9" s="41" t="s">
        <v>207</v>
      </c>
      <c r="C9" s="34">
        <v>236</v>
      </c>
      <c r="D9" s="34">
        <v>35</v>
      </c>
      <c r="E9" s="34">
        <v>271</v>
      </c>
    </row>
    <row r="10" spans="2:8" x14ac:dyDescent="0.25">
      <c r="B10" s="41" t="s">
        <v>208</v>
      </c>
      <c r="C10" s="34">
        <v>717</v>
      </c>
      <c r="D10" s="34">
        <v>37</v>
      </c>
      <c r="E10" s="34">
        <v>754</v>
      </c>
    </row>
    <row r="11" spans="2:8" x14ac:dyDescent="0.25">
      <c r="B11" s="2" t="s">
        <v>463</v>
      </c>
      <c r="C11" s="34">
        <v>40</v>
      </c>
      <c r="D11" s="34">
        <v>6</v>
      </c>
      <c r="E11" s="101">
        <v>46</v>
      </c>
    </row>
    <row r="12" spans="2:8" x14ac:dyDescent="0.25">
      <c r="B12" s="195" t="s">
        <v>19</v>
      </c>
      <c r="C12" s="196">
        <v>3977</v>
      </c>
      <c r="D12" s="196">
        <v>458</v>
      </c>
      <c r="E12" s="196">
        <v>4435</v>
      </c>
    </row>
    <row r="13" spans="2:8" x14ac:dyDescent="0.25">
      <c r="B13" s="246"/>
    </row>
  </sheetData>
  <mergeCells count="3">
    <mergeCell ref="B2:E2"/>
    <mergeCell ref="C4:E4"/>
    <mergeCell ref="G2:H3"/>
  </mergeCells>
  <hyperlinks>
    <hyperlink ref="G2:H3" location="'Table of Contents'!A1" display="Go To Table Of Contents" xr:uid="{00000000-0004-0000-1A00-000000000000}"/>
  </hyperlink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2:M17"/>
  <sheetViews>
    <sheetView showGridLines="0" workbookViewId="0">
      <selection activeCell="F23" sqref="F23"/>
    </sheetView>
  </sheetViews>
  <sheetFormatPr defaultRowHeight="15" x14ac:dyDescent="0.25"/>
  <cols>
    <col min="1" max="1" width="1.85546875" customWidth="1"/>
    <col min="2" max="2" width="16.85546875" customWidth="1"/>
    <col min="3" max="10" width="12.85546875" customWidth="1"/>
    <col min="11" max="11" width="3.5703125" customWidth="1"/>
    <col min="12" max="13" width="6.7109375" customWidth="1"/>
  </cols>
  <sheetData>
    <row r="2" spans="2:13" ht="15" customHeight="1" x14ac:dyDescent="0.25">
      <c r="B2" s="530" t="s">
        <v>1075</v>
      </c>
      <c r="C2" s="530"/>
      <c r="D2" s="530"/>
      <c r="E2" s="530"/>
      <c r="F2" s="530"/>
      <c r="G2" s="530"/>
      <c r="H2" s="530"/>
      <c r="I2" s="530"/>
      <c r="J2" s="530"/>
      <c r="L2" s="446" t="s">
        <v>315</v>
      </c>
      <c r="M2" s="446"/>
    </row>
    <row r="3" spans="2:13" x14ac:dyDescent="0.25">
      <c r="B3" s="531" t="s">
        <v>0</v>
      </c>
      <c r="C3" s="531"/>
      <c r="D3" s="531"/>
      <c r="E3" s="531"/>
      <c r="F3" s="531"/>
      <c r="G3" s="531"/>
      <c r="H3" s="531"/>
      <c r="I3" s="531"/>
      <c r="J3" s="531"/>
      <c r="L3" s="446"/>
      <c r="M3" s="446"/>
    </row>
    <row r="4" spans="2:13" x14ac:dyDescent="0.25">
      <c r="B4" s="476" t="s">
        <v>209</v>
      </c>
      <c r="C4" s="459" t="s">
        <v>183</v>
      </c>
      <c r="D4" s="459"/>
      <c r="E4" s="459"/>
      <c r="F4" s="459"/>
      <c r="G4" s="459" t="s">
        <v>210</v>
      </c>
      <c r="H4" s="459"/>
      <c r="I4" s="459"/>
      <c r="J4" s="459"/>
    </row>
    <row r="5" spans="2:13" ht="18" customHeight="1" x14ac:dyDescent="0.25">
      <c r="B5" s="477"/>
      <c r="C5" s="18" t="s">
        <v>390</v>
      </c>
      <c r="D5" s="18" t="s">
        <v>184</v>
      </c>
      <c r="E5" s="18" t="s">
        <v>461</v>
      </c>
      <c r="F5" s="18" t="s">
        <v>19</v>
      </c>
      <c r="G5" s="18" t="s">
        <v>390</v>
      </c>
      <c r="H5" s="18" t="s">
        <v>184</v>
      </c>
      <c r="I5" s="18" t="s">
        <v>461</v>
      </c>
      <c r="J5" s="18" t="s">
        <v>19</v>
      </c>
    </row>
    <row r="6" spans="2:13" x14ac:dyDescent="0.25">
      <c r="B6" s="49" t="s">
        <v>331</v>
      </c>
      <c r="C6" s="34">
        <v>15</v>
      </c>
      <c r="D6" s="34">
        <v>3</v>
      </c>
      <c r="E6" s="34">
        <v>3</v>
      </c>
      <c r="F6" s="34">
        <v>21</v>
      </c>
      <c r="G6" s="34">
        <v>11</v>
      </c>
      <c r="H6" s="34">
        <v>2</v>
      </c>
      <c r="I6" s="34">
        <v>1</v>
      </c>
      <c r="J6" s="34">
        <v>14</v>
      </c>
    </row>
    <row r="7" spans="2:13" x14ac:dyDescent="0.25">
      <c r="B7" s="49" t="s">
        <v>272</v>
      </c>
      <c r="C7" s="34">
        <v>162</v>
      </c>
      <c r="D7" s="34">
        <v>69</v>
      </c>
      <c r="E7" s="34">
        <v>15</v>
      </c>
      <c r="F7" s="34">
        <v>246</v>
      </c>
      <c r="G7" s="34">
        <v>101</v>
      </c>
      <c r="H7" s="34">
        <v>41</v>
      </c>
      <c r="I7" s="34">
        <v>11</v>
      </c>
      <c r="J7" s="34">
        <v>153</v>
      </c>
    </row>
    <row r="8" spans="2:13" x14ac:dyDescent="0.25">
      <c r="B8" s="49" t="s">
        <v>211</v>
      </c>
      <c r="C8" s="34">
        <v>934</v>
      </c>
      <c r="D8" s="34">
        <v>327</v>
      </c>
      <c r="E8" s="34">
        <v>54</v>
      </c>
      <c r="F8" s="34">
        <v>1315</v>
      </c>
      <c r="G8" s="34">
        <v>459</v>
      </c>
      <c r="H8" s="34">
        <v>175</v>
      </c>
      <c r="I8" s="34">
        <v>25</v>
      </c>
      <c r="J8" s="34">
        <v>659</v>
      </c>
    </row>
    <row r="9" spans="2:13" x14ac:dyDescent="0.25">
      <c r="B9" s="49" t="s">
        <v>212</v>
      </c>
      <c r="C9" s="34">
        <v>838</v>
      </c>
      <c r="D9" s="34">
        <v>374</v>
      </c>
      <c r="E9" s="34">
        <v>111</v>
      </c>
      <c r="F9" s="34">
        <v>1323</v>
      </c>
      <c r="G9" s="34">
        <v>402</v>
      </c>
      <c r="H9" s="34">
        <v>200</v>
      </c>
      <c r="I9" s="34">
        <v>57</v>
      </c>
      <c r="J9" s="34">
        <v>659</v>
      </c>
    </row>
    <row r="10" spans="2:13" x14ac:dyDescent="0.25">
      <c r="B10" s="49" t="s">
        <v>213</v>
      </c>
      <c r="C10" s="34">
        <v>726</v>
      </c>
      <c r="D10" s="34">
        <v>350</v>
      </c>
      <c r="E10" s="34">
        <v>207</v>
      </c>
      <c r="F10" s="34">
        <v>1283</v>
      </c>
      <c r="G10" s="34">
        <v>338</v>
      </c>
      <c r="H10" s="34">
        <v>178</v>
      </c>
      <c r="I10" s="34">
        <v>117</v>
      </c>
      <c r="J10" s="34">
        <v>633</v>
      </c>
    </row>
    <row r="11" spans="2:13" x14ac:dyDescent="0.25">
      <c r="B11" s="49" t="s">
        <v>214</v>
      </c>
      <c r="C11" s="34">
        <v>98</v>
      </c>
      <c r="D11" s="34">
        <v>85</v>
      </c>
      <c r="E11" s="34">
        <v>47</v>
      </c>
      <c r="F11" s="34">
        <v>230</v>
      </c>
      <c r="G11" s="34" t="s">
        <v>13</v>
      </c>
      <c r="H11" s="34" t="s">
        <v>13</v>
      </c>
      <c r="I11" s="34" t="s">
        <v>13</v>
      </c>
      <c r="J11" s="34" t="s">
        <v>13</v>
      </c>
    </row>
    <row r="12" spans="2:13" x14ac:dyDescent="0.25">
      <c r="B12" s="49" t="s">
        <v>215</v>
      </c>
      <c r="C12" s="34">
        <v>5</v>
      </c>
      <c r="D12" s="34">
        <v>7</v>
      </c>
      <c r="E12" s="34">
        <v>3</v>
      </c>
      <c r="F12" s="34">
        <v>15</v>
      </c>
      <c r="G12" s="34" t="s">
        <v>13</v>
      </c>
      <c r="H12" s="34" t="s">
        <v>13</v>
      </c>
      <c r="I12" s="34" t="s">
        <v>13</v>
      </c>
      <c r="J12" s="34" t="s">
        <v>13</v>
      </c>
    </row>
    <row r="13" spans="2:13" x14ac:dyDescent="0.25">
      <c r="B13" s="49" t="s">
        <v>216</v>
      </c>
      <c r="C13" s="34">
        <v>1</v>
      </c>
      <c r="D13" s="34">
        <v>1</v>
      </c>
      <c r="E13" s="34">
        <v>0</v>
      </c>
      <c r="F13" s="34">
        <v>2</v>
      </c>
      <c r="G13" s="34" t="s">
        <v>13</v>
      </c>
      <c r="H13" s="34" t="s">
        <v>13</v>
      </c>
      <c r="I13" s="34" t="s">
        <v>13</v>
      </c>
      <c r="J13" s="34" t="s">
        <v>13</v>
      </c>
    </row>
    <row r="14" spans="2:13" x14ac:dyDescent="0.25">
      <c r="B14" s="169" t="s">
        <v>383</v>
      </c>
      <c r="C14" s="170">
        <v>2779</v>
      </c>
      <c r="D14" s="170">
        <v>1216</v>
      </c>
      <c r="E14" s="170">
        <v>440</v>
      </c>
      <c r="F14" s="170">
        <v>4435</v>
      </c>
      <c r="G14" s="170">
        <v>1311</v>
      </c>
      <c r="H14" s="170">
        <v>596</v>
      </c>
      <c r="I14" s="170">
        <v>211</v>
      </c>
      <c r="J14" s="170">
        <v>2118</v>
      </c>
    </row>
    <row r="15" spans="2:13" ht="22.5" customHeight="1" x14ac:dyDescent="0.25">
      <c r="B15" s="528" t="s">
        <v>977</v>
      </c>
      <c r="C15" s="529"/>
      <c r="D15" s="529"/>
      <c r="E15" s="529"/>
      <c r="F15" s="529"/>
      <c r="G15" s="529"/>
    </row>
    <row r="16" spans="2:13" x14ac:dyDescent="0.25">
      <c r="B16" s="527"/>
      <c r="C16" s="527"/>
      <c r="D16" s="527"/>
      <c r="E16" s="527"/>
      <c r="F16" s="527"/>
      <c r="G16" s="527"/>
    </row>
    <row r="17" spans="2:7" x14ac:dyDescent="0.25">
      <c r="B17" s="527"/>
      <c r="C17" s="527"/>
      <c r="D17" s="527"/>
      <c r="E17" s="527"/>
      <c r="F17" s="527"/>
      <c r="G17" s="527"/>
    </row>
  </sheetData>
  <mergeCells count="9">
    <mergeCell ref="B17:G17"/>
    <mergeCell ref="B15:G15"/>
    <mergeCell ref="B16:G16"/>
    <mergeCell ref="L2:M3"/>
    <mergeCell ref="B2:J2"/>
    <mergeCell ref="B3:J3"/>
    <mergeCell ref="B4:B5"/>
    <mergeCell ref="C4:F4"/>
    <mergeCell ref="G4:J4"/>
  </mergeCells>
  <hyperlinks>
    <hyperlink ref="L2:M3" location="'Table of Contents'!A1" display="Go To Table Of Contents" xr:uid="{00000000-0004-0000-1B00-000000000000}"/>
  </hyperlink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1:R12"/>
  <sheetViews>
    <sheetView showGridLines="0" zoomScale="110" zoomScaleNormal="110" workbookViewId="0">
      <selection activeCell="N16" sqref="N16"/>
    </sheetView>
  </sheetViews>
  <sheetFormatPr defaultRowHeight="15" x14ac:dyDescent="0.25"/>
  <cols>
    <col min="1" max="1" width="1.85546875" customWidth="1"/>
    <col min="2" max="2" width="9.140625" customWidth="1"/>
    <col min="9" max="9" width="5.5703125" customWidth="1"/>
    <col min="10" max="10" width="18" customWidth="1"/>
    <col min="11" max="11" width="3.7109375" style="43" customWidth="1"/>
    <col min="12" max="12" width="4" customWidth="1"/>
    <col min="13" max="13" width="23.42578125" customWidth="1"/>
    <col min="14" max="14" width="20.28515625" customWidth="1"/>
    <col min="15" max="15" width="20.140625" customWidth="1"/>
    <col min="16" max="16" width="6.5703125" bestFit="1" customWidth="1"/>
    <col min="17" max="18" width="6.140625" customWidth="1"/>
  </cols>
  <sheetData>
    <row r="1" spans="2:18" ht="11.25" customHeight="1" x14ac:dyDescent="0.25"/>
    <row r="2" spans="2:18" ht="15.75" customHeight="1" x14ac:dyDescent="0.25">
      <c r="B2" s="428"/>
      <c r="C2" s="428"/>
      <c r="D2" s="428"/>
      <c r="E2" s="428"/>
      <c r="F2" s="428"/>
      <c r="G2" s="428"/>
      <c r="H2" s="428"/>
      <c r="I2" s="428"/>
      <c r="M2" s="530" t="s">
        <v>1076</v>
      </c>
      <c r="N2" s="530"/>
      <c r="O2" s="530"/>
      <c r="Q2" s="446" t="s">
        <v>315</v>
      </c>
      <c r="R2" s="446"/>
    </row>
    <row r="3" spans="2:18" x14ac:dyDescent="0.25">
      <c r="M3" s="31"/>
      <c r="Q3" s="446"/>
      <c r="R3" s="446"/>
    </row>
    <row r="4" spans="2:18" ht="19.899999999999999" customHeight="1" x14ac:dyDescent="0.25">
      <c r="M4" s="532" t="s">
        <v>82</v>
      </c>
      <c r="N4" s="534" t="s">
        <v>15</v>
      </c>
      <c r="O4" s="535"/>
    </row>
    <row r="5" spans="2:18" ht="34.9" customHeight="1" x14ac:dyDescent="0.25">
      <c r="M5" s="533"/>
      <c r="N5" s="344" t="s">
        <v>217</v>
      </c>
      <c r="O5" s="344" t="s">
        <v>218</v>
      </c>
      <c r="P5" s="140"/>
      <c r="Q5" s="140"/>
    </row>
    <row r="6" spans="2:18" x14ac:dyDescent="0.25">
      <c r="M6" s="345" t="s">
        <v>76</v>
      </c>
      <c r="N6" s="346">
        <v>161</v>
      </c>
      <c r="O6" s="346">
        <v>469</v>
      </c>
      <c r="P6" s="243"/>
      <c r="Q6" s="229"/>
    </row>
    <row r="7" spans="2:18" x14ac:dyDescent="0.25">
      <c r="M7" s="345" t="s">
        <v>75</v>
      </c>
      <c r="N7" s="346">
        <v>852</v>
      </c>
      <c r="O7" s="346">
        <v>2648</v>
      </c>
      <c r="P7" s="243"/>
      <c r="Q7" s="229"/>
    </row>
    <row r="8" spans="2:18" x14ac:dyDescent="0.25">
      <c r="M8" s="345" t="s">
        <v>74</v>
      </c>
      <c r="N8" s="346">
        <v>696</v>
      </c>
      <c r="O8" s="346">
        <v>3306</v>
      </c>
      <c r="P8" s="243"/>
      <c r="Q8" s="229"/>
    </row>
    <row r="9" spans="2:18" x14ac:dyDescent="0.25">
      <c r="M9" s="347" t="s">
        <v>19</v>
      </c>
      <c r="N9" s="348">
        <v>1709</v>
      </c>
      <c r="O9" s="348">
        <v>6423</v>
      </c>
      <c r="P9" s="243"/>
      <c r="Q9" s="140"/>
    </row>
    <row r="10" spans="2:18" x14ac:dyDescent="0.25">
      <c r="P10" s="140"/>
      <c r="Q10" s="140"/>
    </row>
    <row r="11" spans="2:18" x14ac:dyDescent="0.25">
      <c r="P11" s="140"/>
      <c r="Q11" s="140"/>
    </row>
    <row r="12" spans="2:18" x14ac:dyDescent="0.25">
      <c r="P12" s="140"/>
      <c r="Q12" s="140"/>
    </row>
  </sheetData>
  <mergeCells count="5">
    <mergeCell ref="M2:O2"/>
    <mergeCell ref="M4:M5"/>
    <mergeCell ref="N4:O4"/>
    <mergeCell ref="B2:I2"/>
    <mergeCell ref="Q2:R3"/>
  </mergeCells>
  <hyperlinks>
    <hyperlink ref="Q2:R3" location="'Table of Contents'!A1" display="Go To Table Of Contents" xr:uid="{00000000-0004-0000-1C00-000000000000}"/>
  </hyperlinks>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1:H18"/>
  <sheetViews>
    <sheetView showGridLines="0" workbookViewId="0">
      <selection activeCell="B2" sqref="B2:E2"/>
    </sheetView>
  </sheetViews>
  <sheetFormatPr defaultRowHeight="15" x14ac:dyDescent="0.25"/>
  <cols>
    <col min="1" max="1" width="1.85546875" customWidth="1"/>
    <col min="2" max="2" width="23.42578125" style="15" customWidth="1"/>
    <col min="3" max="3" width="14" customWidth="1"/>
    <col min="4" max="4" width="15.28515625" customWidth="1"/>
    <col min="5" max="5" width="13.28515625" customWidth="1"/>
    <col min="6" max="6" width="4.28515625" customWidth="1"/>
    <col min="7" max="8" width="6" customWidth="1"/>
  </cols>
  <sheetData>
    <row r="1" spans="2:8" ht="11.25" customHeight="1" x14ac:dyDescent="0.25"/>
    <row r="2" spans="2:8" ht="15" customHeight="1" x14ac:dyDescent="0.25">
      <c r="B2" s="530" t="s">
        <v>1058</v>
      </c>
      <c r="C2" s="530"/>
      <c r="D2" s="530"/>
      <c r="E2" s="530"/>
      <c r="G2" s="446" t="s">
        <v>315</v>
      </c>
      <c r="H2" s="446"/>
    </row>
    <row r="3" spans="2:8" x14ac:dyDescent="0.25">
      <c r="B3" s="19"/>
      <c r="C3" s="2"/>
      <c r="D3" s="2"/>
      <c r="E3" s="2"/>
      <c r="G3" s="446"/>
      <c r="H3" s="446"/>
    </row>
    <row r="4" spans="2:8" x14ac:dyDescent="0.25">
      <c r="B4" s="489" t="s">
        <v>219</v>
      </c>
      <c r="C4" s="489" t="s">
        <v>220</v>
      </c>
      <c r="D4" s="489"/>
      <c r="E4" s="489"/>
    </row>
    <row r="5" spans="2:8" ht="25.5" x14ac:dyDescent="0.25">
      <c r="B5" s="459"/>
      <c r="C5" s="18" t="s">
        <v>221</v>
      </c>
      <c r="D5" s="18" t="s">
        <v>222</v>
      </c>
      <c r="E5" s="18" t="s">
        <v>223</v>
      </c>
    </row>
    <row r="6" spans="2:8" x14ac:dyDescent="0.25">
      <c r="B6" s="35" t="s">
        <v>459</v>
      </c>
      <c r="C6" s="34">
        <v>3</v>
      </c>
      <c r="D6" s="34">
        <v>0</v>
      </c>
      <c r="E6" s="34">
        <v>3</v>
      </c>
    </row>
    <row r="7" spans="2:8" x14ac:dyDescent="0.25">
      <c r="B7" s="35" t="s">
        <v>400</v>
      </c>
      <c r="C7" s="34">
        <v>73</v>
      </c>
      <c r="D7" s="34">
        <v>1</v>
      </c>
      <c r="E7" s="34">
        <v>75</v>
      </c>
    </row>
    <row r="8" spans="2:8" x14ac:dyDescent="0.25">
      <c r="B8" s="35" t="s">
        <v>401</v>
      </c>
      <c r="C8" s="34">
        <v>13</v>
      </c>
      <c r="D8" s="34">
        <v>40</v>
      </c>
      <c r="E8" s="34">
        <v>48</v>
      </c>
    </row>
    <row r="9" spans="2:8" x14ac:dyDescent="0.25">
      <c r="B9" s="35" t="s">
        <v>402</v>
      </c>
      <c r="C9" s="75">
        <v>23</v>
      </c>
      <c r="D9" s="75">
        <v>2</v>
      </c>
      <c r="E9" s="75">
        <v>69</v>
      </c>
    </row>
    <row r="10" spans="2:8" x14ac:dyDescent="0.25">
      <c r="B10" s="35" t="s">
        <v>403</v>
      </c>
      <c r="C10" s="75">
        <v>14</v>
      </c>
      <c r="D10" s="75">
        <v>0</v>
      </c>
      <c r="E10" s="75">
        <v>83</v>
      </c>
    </row>
    <row r="11" spans="2:8" x14ac:dyDescent="0.25">
      <c r="B11" s="35" t="s">
        <v>404</v>
      </c>
      <c r="C11" s="34">
        <v>10</v>
      </c>
      <c r="D11" s="34">
        <v>2</v>
      </c>
      <c r="E11" s="34">
        <v>91</v>
      </c>
    </row>
    <row r="12" spans="2:8" x14ac:dyDescent="0.25">
      <c r="B12" s="39" t="s">
        <v>405</v>
      </c>
      <c r="C12" s="34">
        <v>17</v>
      </c>
      <c r="D12" s="34">
        <v>1</v>
      </c>
      <c r="E12" s="34">
        <v>107</v>
      </c>
    </row>
    <row r="13" spans="2:8" x14ac:dyDescent="0.25">
      <c r="B13" s="39" t="s">
        <v>460</v>
      </c>
      <c r="C13" s="34">
        <v>15</v>
      </c>
      <c r="D13" s="34">
        <v>0</v>
      </c>
      <c r="E13" s="34">
        <v>122</v>
      </c>
    </row>
    <row r="14" spans="2:8" x14ac:dyDescent="0.25">
      <c r="B14" s="39" t="s">
        <v>440</v>
      </c>
      <c r="C14" s="34">
        <v>1</v>
      </c>
      <c r="D14" s="34">
        <v>0</v>
      </c>
      <c r="E14" s="34">
        <v>123</v>
      </c>
    </row>
    <row r="15" spans="2:8" x14ac:dyDescent="0.25">
      <c r="B15" s="39" t="s">
        <v>465</v>
      </c>
      <c r="C15" s="34">
        <v>2</v>
      </c>
      <c r="D15" s="34">
        <v>2</v>
      </c>
      <c r="E15" s="34">
        <v>123</v>
      </c>
    </row>
    <row r="16" spans="2:8" x14ac:dyDescent="0.25">
      <c r="B16" s="39" t="s">
        <v>528</v>
      </c>
      <c r="C16" s="34">
        <v>3</v>
      </c>
      <c r="D16" s="34">
        <v>0</v>
      </c>
      <c r="E16" s="34">
        <v>126</v>
      </c>
    </row>
    <row r="17" spans="2:5" x14ac:dyDescent="0.25">
      <c r="B17" s="39" t="s">
        <v>582</v>
      </c>
      <c r="C17" s="34">
        <v>1</v>
      </c>
      <c r="D17" s="34">
        <v>0</v>
      </c>
      <c r="E17" s="34">
        <v>127</v>
      </c>
    </row>
    <row r="18" spans="2:5" x14ac:dyDescent="0.25">
      <c r="B18" s="169" t="s">
        <v>19</v>
      </c>
      <c r="C18" s="170">
        <v>175</v>
      </c>
      <c r="D18" s="170">
        <v>48</v>
      </c>
      <c r="E18" s="170">
        <v>127</v>
      </c>
    </row>
  </sheetData>
  <mergeCells count="4">
    <mergeCell ref="B2:E2"/>
    <mergeCell ref="B4:B5"/>
    <mergeCell ref="C4:E4"/>
    <mergeCell ref="G2:H3"/>
  </mergeCells>
  <hyperlinks>
    <hyperlink ref="G2:H3" location="'Table of Contents'!A1" display="Go To Table Of Contents" xr:uid="{00000000-0004-0000-1D00-000000000000}"/>
  </hyperlink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B1:K16"/>
  <sheetViews>
    <sheetView showGridLines="0" workbookViewId="0">
      <selection activeCell="J2" sqref="J2:K3"/>
    </sheetView>
  </sheetViews>
  <sheetFormatPr defaultRowHeight="15" x14ac:dyDescent="0.25"/>
  <cols>
    <col min="1" max="1" width="1.85546875" customWidth="1"/>
    <col min="2" max="2" width="17" style="15" customWidth="1"/>
    <col min="3" max="3" width="14" bestFit="1" customWidth="1"/>
    <col min="4" max="4" width="11.140625" bestFit="1" customWidth="1"/>
    <col min="5" max="5" width="12.85546875" bestFit="1" customWidth="1"/>
    <col min="6" max="6" width="11.140625" bestFit="1" customWidth="1"/>
    <col min="7" max="7" width="12.140625" bestFit="1" customWidth="1"/>
    <col min="8" max="8" width="11.7109375" bestFit="1" customWidth="1"/>
    <col min="9" max="9" width="3.85546875" customWidth="1"/>
    <col min="10" max="11" width="6" customWidth="1"/>
  </cols>
  <sheetData>
    <row r="1" spans="2:11" ht="11.25" customHeight="1" x14ac:dyDescent="0.25"/>
    <row r="2" spans="2:11" ht="15" customHeight="1" x14ac:dyDescent="0.25">
      <c r="B2" s="530" t="s">
        <v>1059</v>
      </c>
      <c r="C2" s="530"/>
      <c r="D2" s="530"/>
      <c r="E2" s="530"/>
      <c r="F2" s="530"/>
      <c r="G2" s="530"/>
      <c r="H2" s="530"/>
      <c r="J2" s="446" t="s">
        <v>315</v>
      </c>
      <c r="K2" s="446"/>
    </row>
    <row r="3" spans="2:11" x14ac:dyDescent="0.25">
      <c r="B3" s="19"/>
      <c r="C3" s="2"/>
      <c r="D3" s="2"/>
      <c r="E3" s="2"/>
      <c r="J3" s="446"/>
      <c r="K3" s="446"/>
    </row>
    <row r="4" spans="2:11" ht="15.6" customHeight="1" x14ac:dyDescent="0.25">
      <c r="B4" s="489" t="s">
        <v>122</v>
      </c>
      <c r="C4" s="536" t="s">
        <v>224</v>
      </c>
      <c r="D4" s="466"/>
      <c r="E4" s="466"/>
      <c r="F4" s="466"/>
      <c r="G4" s="466"/>
      <c r="H4" s="466"/>
    </row>
    <row r="5" spans="2:11" ht="63.75" x14ac:dyDescent="0.25">
      <c r="B5" s="459"/>
      <c r="C5" s="18" t="s">
        <v>225</v>
      </c>
      <c r="D5" s="18" t="s">
        <v>226</v>
      </c>
      <c r="E5" s="18" t="s">
        <v>227</v>
      </c>
      <c r="F5" s="18" t="s">
        <v>228</v>
      </c>
      <c r="G5" s="18" t="s">
        <v>229</v>
      </c>
      <c r="H5" s="18" t="s">
        <v>230</v>
      </c>
    </row>
    <row r="6" spans="2:11" x14ac:dyDescent="0.25">
      <c r="B6" s="38" t="s">
        <v>401</v>
      </c>
      <c r="C6" s="242">
        <v>16</v>
      </c>
      <c r="D6" s="242" t="s">
        <v>356</v>
      </c>
      <c r="E6" s="242">
        <v>7</v>
      </c>
      <c r="F6" s="242">
        <v>100</v>
      </c>
      <c r="G6" s="242">
        <v>4</v>
      </c>
      <c r="H6" s="242">
        <v>11</v>
      </c>
    </row>
    <row r="7" spans="2:11" x14ac:dyDescent="0.25">
      <c r="B7" s="38" t="s">
        <v>402</v>
      </c>
      <c r="C7" s="242">
        <v>11</v>
      </c>
      <c r="D7" s="242">
        <v>30</v>
      </c>
      <c r="E7" s="242">
        <v>9</v>
      </c>
      <c r="F7" s="242">
        <v>157</v>
      </c>
      <c r="G7" s="242">
        <v>9</v>
      </c>
      <c r="H7" s="242">
        <v>127</v>
      </c>
    </row>
    <row r="8" spans="2:11" x14ac:dyDescent="0.25">
      <c r="B8" s="26" t="s">
        <v>403</v>
      </c>
      <c r="C8" s="242">
        <v>14</v>
      </c>
      <c r="D8" s="242">
        <v>193</v>
      </c>
      <c r="E8" s="242">
        <v>66</v>
      </c>
      <c r="F8" s="242">
        <v>102</v>
      </c>
      <c r="G8" s="242">
        <v>42</v>
      </c>
      <c r="H8" s="242">
        <v>102</v>
      </c>
    </row>
    <row r="9" spans="2:11" x14ac:dyDescent="0.25">
      <c r="B9" s="26" t="s">
        <v>404</v>
      </c>
      <c r="C9" s="242">
        <v>13</v>
      </c>
      <c r="D9" s="242">
        <v>133</v>
      </c>
      <c r="E9" s="242">
        <v>56</v>
      </c>
      <c r="F9" s="242">
        <v>81</v>
      </c>
      <c r="G9" s="242">
        <v>23</v>
      </c>
      <c r="H9" s="242">
        <v>12</v>
      </c>
    </row>
    <row r="10" spans="2:11" x14ac:dyDescent="0.25">
      <c r="B10" s="39" t="s">
        <v>405</v>
      </c>
      <c r="C10" s="242">
        <v>15</v>
      </c>
      <c r="D10" s="242">
        <v>231</v>
      </c>
      <c r="E10" s="242">
        <v>104</v>
      </c>
      <c r="F10" s="242">
        <v>192</v>
      </c>
      <c r="G10" s="242">
        <v>85</v>
      </c>
      <c r="H10" s="242">
        <v>125</v>
      </c>
    </row>
    <row r="11" spans="2:11" x14ac:dyDescent="0.25">
      <c r="B11" s="39" t="s">
        <v>460</v>
      </c>
      <c r="C11" s="242">
        <v>3</v>
      </c>
      <c r="D11" s="242">
        <v>198</v>
      </c>
      <c r="E11" s="242">
        <v>61</v>
      </c>
      <c r="F11" s="242">
        <v>135</v>
      </c>
      <c r="G11" s="242">
        <v>49</v>
      </c>
      <c r="H11" s="242">
        <v>179</v>
      </c>
    </row>
    <row r="12" spans="2:11" x14ac:dyDescent="0.25">
      <c r="B12" s="39" t="s">
        <v>440</v>
      </c>
      <c r="C12" s="242">
        <v>1</v>
      </c>
      <c r="D12" s="242">
        <v>60</v>
      </c>
      <c r="E12" s="242">
        <v>17</v>
      </c>
      <c r="F12" s="242">
        <v>45</v>
      </c>
      <c r="G12" s="242">
        <v>1</v>
      </c>
      <c r="H12" s="242">
        <v>49</v>
      </c>
    </row>
    <row r="13" spans="2:11" x14ac:dyDescent="0.25">
      <c r="B13" s="39" t="s">
        <v>465</v>
      </c>
      <c r="C13" s="242">
        <v>1</v>
      </c>
      <c r="D13" s="242">
        <v>73</v>
      </c>
      <c r="E13" s="242">
        <v>35</v>
      </c>
      <c r="F13" s="242">
        <v>39</v>
      </c>
      <c r="G13" s="242">
        <v>17</v>
      </c>
      <c r="H13" s="242">
        <v>20</v>
      </c>
    </row>
    <row r="14" spans="2:11" x14ac:dyDescent="0.25">
      <c r="B14" s="39" t="s">
        <v>528</v>
      </c>
      <c r="C14" s="242">
        <v>1</v>
      </c>
      <c r="D14" s="242">
        <v>59</v>
      </c>
      <c r="E14" s="242">
        <v>23</v>
      </c>
      <c r="F14" s="242">
        <v>36</v>
      </c>
      <c r="G14" s="242">
        <v>4</v>
      </c>
      <c r="H14" s="242">
        <v>34</v>
      </c>
    </row>
    <row r="15" spans="2:11" x14ac:dyDescent="0.25">
      <c r="B15" s="39" t="s">
        <v>582</v>
      </c>
      <c r="C15" s="242">
        <v>0</v>
      </c>
      <c r="D15" s="242">
        <v>58</v>
      </c>
      <c r="E15" s="242">
        <v>17</v>
      </c>
      <c r="F15" s="242">
        <v>41</v>
      </c>
      <c r="G15" s="242">
        <v>8</v>
      </c>
      <c r="H15" s="242">
        <v>12</v>
      </c>
    </row>
    <row r="16" spans="2:11" x14ac:dyDescent="0.25">
      <c r="B16" s="169" t="s">
        <v>19</v>
      </c>
      <c r="C16" s="170">
        <v>75</v>
      </c>
      <c r="D16" s="170">
        <v>1035</v>
      </c>
      <c r="E16" s="170">
        <v>395</v>
      </c>
      <c r="F16" s="170">
        <v>928</v>
      </c>
      <c r="G16" s="170">
        <v>242</v>
      </c>
      <c r="H16" s="170">
        <v>671</v>
      </c>
    </row>
  </sheetData>
  <mergeCells count="4">
    <mergeCell ref="B2:H2"/>
    <mergeCell ref="B4:B5"/>
    <mergeCell ref="C4:H4"/>
    <mergeCell ref="J2:K3"/>
  </mergeCells>
  <hyperlinks>
    <hyperlink ref="J2:K3" location="'Table of Contents'!A1" display="Go To Table Of Contents" xr:uid="{00000000-0004-0000-1E00-000000000000}"/>
  </hyperlink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B2:I17"/>
  <sheetViews>
    <sheetView showGridLines="0" workbookViewId="0">
      <selection activeCell="B2" sqref="B2:F2"/>
    </sheetView>
  </sheetViews>
  <sheetFormatPr defaultColWidth="8.7109375" defaultRowHeight="14.45" customHeight="1" x14ac:dyDescent="0.25"/>
  <cols>
    <col min="1" max="1" width="1.85546875" style="1" customWidth="1"/>
    <col min="2" max="2" width="33.42578125" style="33" customWidth="1"/>
    <col min="3" max="3" width="11.42578125" style="1" customWidth="1"/>
    <col min="4" max="4" width="10.5703125" style="1" customWidth="1"/>
    <col min="5" max="5" width="11.5703125" style="1" customWidth="1"/>
    <col min="6" max="6" width="11.28515625" style="1" customWidth="1"/>
    <col min="7" max="7" width="3.28515625" style="1" customWidth="1"/>
    <col min="8" max="9" width="6.28515625" style="1" customWidth="1"/>
    <col min="10" max="16384" width="8.7109375" style="1"/>
  </cols>
  <sheetData>
    <row r="2" spans="2:9" ht="14.45" customHeight="1" x14ac:dyDescent="0.25">
      <c r="B2" s="538" t="s">
        <v>1065</v>
      </c>
      <c r="C2" s="538"/>
      <c r="D2" s="538"/>
      <c r="E2" s="538"/>
      <c r="F2" s="538"/>
      <c r="H2" s="446" t="s">
        <v>315</v>
      </c>
      <c r="I2" s="446"/>
    </row>
    <row r="3" spans="2:9" ht="14.45" customHeight="1" x14ac:dyDescent="0.25">
      <c r="B3" s="531"/>
      <c r="C3" s="531"/>
      <c r="D3" s="531"/>
      <c r="E3" s="531"/>
      <c r="F3" s="531"/>
      <c r="H3" s="446"/>
      <c r="I3" s="446"/>
    </row>
    <row r="4" spans="2:9" ht="14.45" customHeight="1" x14ac:dyDescent="0.25">
      <c r="B4" s="539" t="s">
        <v>122</v>
      </c>
      <c r="C4" s="541" t="s">
        <v>232</v>
      </c>
      <c r="D4" s="542"/>
      <c r="E4" s="542"/>
      <c r="F4" s="543"/>
    </row>
    <row r="5" spans="2:9" ht="14.45" customHeight="1" x14ac:dyDescent="0.25">
      <c r="B5" s="540"/>
      <c r="C5" s="18" t="s">
        <v>390</v>
      </c>
      <c r="D5" s="32" t="s">
        <v>184</v>
      </c>
      <c r="E5" s="32" t="s">
        <v>461</v>
      </c>
      <c r="F5" s="32" t="s">
        <v>19</v>
      </c>
    </row>
    <row r="6" spans="2:9" ht="14.45" customHeight="1" x14ac:dyDescent="0.25">
      <c r="B6" s="48" t="s">
        <v>402</v>
      </c>
      <c r="C6" s="218">
        <v>1160</v>
      </c>
      <c r="D6" s="218">
        <v>695</v>
      </c>
      <c r="E6" s="219">
        <v>320</v>
      </c>
      <c r="F6" s="34">
        <v>2175</v>
      </c>
    </row>
    <row r="7" spans="2:9" ht="14.45" customHeight="1" x14ac:dyDescent="0.25">
      <c r="B7" s="48" t="s">
        <v>403</v>
      </c>
      <c r="C7" s="218">
        <v>18465</v>
      </c>
      <c r="D7" s="218">
        <v>8746</v>
      </c>
      <c r="E7" s="219">
        <v>4647</v>
      </c>
      <c r="F7" s="34">
        <v>31858</v>
      </c>
    </row>
    <row r="8" spans="2:9" ht="14.45" customHeight="1" x14ac:dyDescent="0.25">
      <c r="B8" s="48" t="s">
        <v>404</v>
      </c>
      <c r="C8" s="218">
        <v>14123</v>
      </c>
      <c r="D8" s="218">
        <v>7890</v>
      </c>
      <c r="E8" s="219">
        <v>3872</v>
      </c>
      <c r="F8" s="34">
        <v>25885</v>
      </c>
    </row>
    <row r="9" spans="2:9" ht="14.45" customHeight="1" x14ac:dyDescent="0.25">
      <c r="B9" s="39" t="s">
        <v>405</v>
      </c>
      <c r="C9" s="218">
        <v>22185</v>
      </c>
      <c r="D9" s="218">
        <v>10732</v>
      </c>
      <c r="E9" s="219">
        <v>3433</v>
      </c>
      <c r="F9" s="34">
        <v>36350</v>
      </c>
    </row>
    <row r="10" spans="2:9" ht="14.45" customHeight="1" x14ac:dyDescent="0.25">
      <c r="B10" s="39" t="s">
        <v>446</v>
      </c>
      <c r="C10" s="218">
        <v>5803</v>
      </c>
      <c r="D10" s="218">
        <v>9835</v>
      </c>
      <c r="E10" s="219">
        <v>3715</v>
      </c>
      <c r="F10" s="34">
        <v>19353</v>
      </c>
    </row>
    <row r="11" spans="2:9" ht="14.45" customHeight="1" x14ac:dyDescent="0.25">
      <c r="B11" s="39" t="s">
        <v>440</v>
      </c>
      <c r="C11" s="218">
        <v>2314</v>
      </c>
      <c r="D11" s="218">
        <v>2203</v>
      </c>
      <c r="E11" s="219">
        <v>960</v>
      </c>
      <c r="F11" s="34">
        <v>5477</v>
      </c>
    </row>
    <row r="12" spans="2:9" ht="14.45" customHeight="1" x14ac:dyDescent="0.25">
      <c r="B12" s="39" t="s">
        <v>465</v>
      </c>
      <c r="C12" s="218">
        <v>4178</v>
      </c>
      <c r="D12" s="218">
        <v>2466</v>
      </c>
      <c r="E12" s="219">
        <v>902</v>
      </c>
      <c r="F12" s="34">
        <v>7546</v>
      </c>
    </row>
    <row r="13" spans="2:9" ht="14.45" customHeight="1" x14ac:dyDescent="0.25">
      <c r="B13" s="39" t="s">
        <v>528</v>
      </c>
      <c r="C13" s="218">
        <v>4513</v>
      </c>
      <c r="D13" s="218">
        <v>2122</v>
      </c>
      <c r="E13" s="219">
        <v>904</v>
      </c>
      <c r="F13" s="34">
        <v>7539</v>
      </c>
    </row>
    <row r="14" spans="2:9" ht="14.45" customHeight="1" x14ac:dyDescent="0.25">
      <c r="B14" s="39" t="s">
        <v>582</v>
      </c>
      <c r="C14" s="218">
        <v>3235</v>
      </c>
      <c r="D14" s="218">
        <v>2334</v>
      </c>
      <c r="E14" s="219">
        <v>869</v>
      </c>
      <c r="F14" s="34">
        <v>6438</v>
      </c>
    </row>
    <row r="15" spans="2:9" ht="14.45" customHeight="1" x14ac:dyDescent="0.25">
      <c r="B15" s="198" t="s">
        <v>19</v>
      </c>
      <c r="C15" s="223">
        <v>75976</v>
      </c>
      <c r="D15" s="223">
        <v>47023</v>
      </c>
      <c r="E15" s="223">
        <v>19622</v>
      </c>
      <c r="F15" s="223">
        <v>142621</v>
      </c>
    </row>
    <row r="16" spans="2:9" ht="14.45" customHeight="1" x14ac:dyDescent="0.25">
      <c r="B16" s="537" t="s">
        <v>384</v>
      </c>
      <c r="C16" s="537"/>
      <c r="D16" s="537"/>
      <c r="E16" s="537"/>
      <c r="F16" s="537"/>
    </row>
    <row r="17" spans="2:6" ht="14.45" customHeight="1" x14ac:dyDescent="0.25">
      <c r="B17" s="198" t="s">
        <v>385</v>
      </c>
      <c r="C17" s="223">
        <v>27.34</v>
      </c>
      <c r="D17" s="223">
        <v>38.67</v>
      </c>
      <c r="E17" s="223">
        <v>44.6</v>
      </c>
      <c r="F17" s="223">
        <v>32.159999999999997</v>
      </c>
    </row>
  </sheetData>
  <mergeCells count="6">
    <mergeCell ref="B16:F16"/>
    <mergeCell ref="H2:I3"/>
    <mergeCell ref="B2:F2"/>
    <mergeCell ref="B3:F3"/>
    <mergeCell ref="B4:B5"/>
    <mergeCell ref="C4:F4"/>
  </mergeCells>
  <hyperlinks>
    <hyperlink ref="H2:I3" location="'Table of Contents'!A1" display="Go To Table Of Contents" xr:uid="{00000000-0004-0000-1F00-000000000000}"/>
  </hyperlink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2:AG36"/>
  <sheetViews>
    <sheetView showGridLines="0" workbookViewId="0">
      <selection activeCell="AC2" sqref="AC2:AD3"/>
    </sheetView>
  </sheetViews>
  <sheetFormatPr defaultRowHeight="15" x14ac:dyDescent="0.25"/>
  <cols>
    <col min="1" max="1" width="9.140625" customWidth="1"/>
    <col min="10" max="10" width="1.85546875" customWidth="1"/>
    <col min="11" max="11" width="1.85546875" style="43" customWidth="1"/>
    <col min="12" max="12" width="1.85546875" customWidth="1"/>
    <col min="13" max="13" width="15.7109375" style="15" bestFit="1" customWidth="1"/>
    <col min="14" max="14" width="7.85546875" bestFit="1" customWidth="1"/>
    <col min="15" max="15" width="6.140625" bestFit="1" customWidth="1"/>
    <col min="16" max="16" width="10" bestFit="1" customWidth="1"/>
    <col min="17" max="17" width="7.85546875" bestFit="1" customWidth="1"/>
    <col min="18" max="18" width="10.28515625" style="15" customWidth="1"/>
    <col min="19" max="19" width="10.85546875" style="15" customWidth="1"/>
    <col min="20" max="20" width="10.5703125" style="15" customWidth="1"/>
    <col min="21" max="21" width="10.5703125" style="15" bestFit="1" customWidth="1"/>
    <col min="22" max="22" width="10" style="15" customWidth="1"/>
    <col min="23" max="23" width="8.7109375" style="15" customWidth="1"/>
    <col min="24" max="24" width="12" style="15" bestFit="1" customWidth="1"/>
    <col min="25" max="25" width="12.28515625" style="15" bestFit="1" customWidth="1"/>
    <col min="26" max="26" width="12" style="15" customWidth="1"/>
    <col min="27" max="27" width="12.42578125" style="15" customWidth="1"/>
    <col min="28" max="28" width="2.85546875" customWidth="1"/>
    <col min="29" max="29" width="6.42578125" customWidth="1"/>
    <col min="30" max="30" width="7.28515625" customWidth="1"/>
    <col min="32" max="32" width="18.5703125" customWidth="1"/>
  </cols>
  <sheetData>
    <row r="2" spans="1:33" ht="15.75" customHeight="1" x14ac:dyDescent="0.25">
      <c r="A2" s="428"/>
      <c r="B2" s="428"/>
      <c r="C2" s="428"/>
      <c r="D2" s="428"/>
      <c r="E2" s="428"/>
      <c r="F2" s="428"/>
      <c r="G2" s="428"/>
      <c r="H2" s="428"/>
      <c r="I2" s="428"/>
      <c r="M2" s="444" t="s">
        <v>1077</v>
      </c>
      <c r="N2" s="444"/>
      <c r="O2" s="444"/>
      <c r="P2" s="444"/>
      <c r="Q2" s="444"/>
      <c r="R2" s="444"/>
      <c r="S2" s="444"/>
      <c r="T2" s="444"/>
      <c r="U2" s="444"/>
      <c r="V2" s="444"/>
      <c r="W2" s="444"/>
      <c r="X2" s="444"/>
      <c r="Y2" s="444"/>
      <c r="Z2" s="444"/>
      <c r="AA2" s="444"/>
      <c r="AC2" s="446" t="s">
        <v>315</v>
      </c>
      <c r="AD2" s="446"/>
    </row>
    <row r="3" spans="1:33" ht="15" customHeight="1" x14ac:dyDescent="0.25">
      <c r="M3" s="546" t="s">
        <v>233</v>
      </c>
      <c r="N3" s="546"/>
      <c r="O3" s="546"/>
      <c r="P3" s="546"/>
      <c r="Q3" s="546"/>
      <c r="R3" s="546"/>
      <c r="S3" s="546"/>
      <c r="T3" s="546"/>
      <c r="U3" s="546"/>
      <c r="V3" s="546"/>
      <c r="W3" s="546"/>
      <c r="X3" s="546"/>
      <c r="Y3" s="546"/>
      <c r="Z3" s="546"/>
      <c r="AA3" s="546"/>
      <c r="AC3" s="446"/>
      <c r="AD3" s="446"/>
    </row>
    <row r="4" spans="1:33" ht="48" customHeight="1" x14ac:dyDescent="0.25">
      <c r="M4" s="489" t="s">
        <v>234</v>
      </c>
      <c r="N4" s="489" t="s">
        <v>235</v>
      </c>
      <c r="O4" s="489"/>
      <c r="P4" s="489" t="s">
        <v>236</v>
      </c>
      <c r="Q4" s="489"/>
      <c r="R4" s="489" t="s">
        <v>237</v>
      </c>
      <c r="S4" s="489"/>
      <c r="T4" s="489" t="s">
        <v>238</v>
      </c>
      <c r="U4" s="489"/>
      <c r="V4" s="478" t="s">
        <v>239</v>
      </c>
      <c r="W4" s="479"/>
      <c r="X4" s="12" t="s">
        <v>240</v>
      </c>
      <c r="Y4" s="536" t="s">
        <v>241</v>
      </c>
      <c r="Z4" s="466"/>
      <c r="AA4" s="536" t="s">
        <v>242</v>
      </c>
    </row>
    <row r="5" spans="1:33" ht="27.75" customHeight="1" x14ac:dyDescent="0.25">
      <c r="M5" s="459"/>
      <c r="N5" s="18" t="s">
        <v>243</v>
      </c>
      <c r="O5" s="18" t="s">
        <v>244</v>
      </c>
      <c r="P5" s="18" t="s">
        <v>243</v>
      </c>
      <c r="Q5" s="18" t="s">
        <v>244</v>
      </c>
      <c r="R5" s="18" t="s">
        <v>243</v>
      </c>
      <c r="S5" s="18" t="s">
        <v>244</v>
      </c>
      <c r="T5" s="18" t="s">
        <v>243</v>
      </c>
      <c r="U5" s="18" t="s">
        <v>244</v>
      </c>
      <c r="V5" s="18" t="s">
        <v>243</v>
      </c>
      <c r="W5" s="18" t="s">
        <v>244</v>
      </c>
      <c r="X5" s="18" t="s">
        <v>245</v>
      </c>
      <c r="Y5" s="18" t="s">
        <v>294</v>
      </c>
      <c r="Z5" s="18" t="s">
        <v>318</v>
      </c>
      <c r="AA5" s="536"/>
    </row>
    <row r="6" spans="1:33" x14ac:dyDescent="0.25">
      <c r="M6" s="109" t="s">
        <v>11</v>
      </c>
      <c r="N6" s="221">
        <v>173</v>
      </c>
      <c r="O6" s="220" t="s">
        <v>13</v>
      </c>
      <c r="P6" s="220">
        <v>114</v>
      </c>
      <c r="Q6" s="220">
        <v>169</v>
      </c>
      <c r="R6" s="220">
        <v>1266445</v>
      </c>
      <c r="S6" s="220">
        <v>230</v>
      </c>
      <c r="T6" s="220">
        <v>1955230</v>
      </c>
      <c r="U6" s="220">
        <v>316</v>
      </c>
      <c r="V6" s="220">
        <v>4114988</v>
      </c>
      <c r="W6" s="220">
        <v>16224</v>
      </c>
      <c r="X6" s="220">
        <v>15148</v>
      </c>
      <c r="Y6" s="220">
        <v>13799</v>
      </c>
      <c r="Z6" s="263">
        <v>48428</v>
      </c>
      <c r="AA6" s="220">
        <v>54</v>
      </c>
    </row>
    <row r="7" spans="1:33" x14ac:dyDescent="0.25">
      <c r="M7" s="180" t="s">
        <v>231</v>
      </c>
      <c r="N7" s="91">
        <v>267</v>
      </c>
      <c r="O7" s="91" t="s">
        <v>13</v>
      </c>
      <c r="P7" s="91">
        <v>381</v>
      </c>
      <c r="Q7" s="91">
        <v>543</v>
      </c>
      <c r="R7" s="91">
        <v>6551739</v>
      </c>
      <c r="S7" s="91">
        <v>6191</v>
      </c>
      <c r="T7" s="91">
        <v>9417317</v>
      </c>
      <c r="U7" s="91">
        <v>167719</v>
      </c>
      <c r="V7" s="91">
        <v>7873689</v>
      </c>
      <c r="W7" s="91">
        <v>31910</v>
      </c>
      <c r="X7" s="222">
        <v>73332</v>
      </c>
      <c r="Y7" s="222">
        <v>109726</v>
      </c>
      <c r="Z7" s="222">
        <v>118428</v>
      </c>
      <c r="AA7" s="222">
        <v>240075</v>
      </c>
    </row>
    <row r="8" spans="1:33" x14ac:dyDescent="0.25">
      <c r="M8" s="226" t="s">
        <v>277</v>
      </c>
      <c r="N8" s="220">
        <v>289</v>
      </c>
      <c r="O8" s="220" t="s">
        <v>13</v>
      </c>
      <c r="P8" s="220">
        <v>621</v>
      </c>
      <c r="Q8" s="220">
        <v>675</v>
      </c>
      <c r="R8" s="220">
        <v>8988348</v>
      </c>
      <c r="S8" s="220">
        <v>9066</v>
      </c>
      <c r="T8" s="220">
        <v>14565545</v>
      </c>
      <c r="U8" s="220">
        <v>292206</v>
      </c>
      <c r="V8" s="220">
        <v>13195075</v>
      </c>
      <c r="W8" s="220">
        <v>36770</v>
      </c>
      <c r="X8" s="220">
        <v>139980</v>
      </c>
      <c r="Y8" s="220">
        <v>283839</v>
      </c>
      <c r="Z8" s="220">
        <v>499957</v>
      </c>
      <c r="AA8" s="222">
        <v>442584</v>
      </c>
    </row>
    <row r="9" spans="1:33" x14ac:dyDescent="0.25">
      <c r="M9" s="226" t="s">
        <v>343</v>
      </c>
      <c r="N9" s="220">
        <v>347</v>
      </c>
      <c r="O9" s="220" t="s">
        <v>13</v>
      </c>
      <c r="P9" s="220">
        <v>692</v>
      </c>
      <c r="Q9" s="220">
        <v>779</v>
      </c>
      <c r="R9" s="220">
        <v>9494394</v>
      </c>
      <c r="S9" s="220">
        <v>3312</v>
      </c>
      <c r="T9" s="220">
        <v>14039325</v>
      </c>
      <c r="U9" s="220">
        <v>185166</v>
      </c>
      <c r="V9" s="220">
        <v>14539538</v>
      </c>
      <c r="W9" s="220">
        <v>42894</v>
      </c>
      <c r="X9" s="220">
        <v>241753</v>
      </c>
      <c r="Y9" s="220">
        <v>514932</v>
      </c>
      <c r="Z9" s="220">
        <v>682369</v>
      </c>
      <c r="AA9" s="222">
        <v>299584</v>
      </c>
    </row>
    <row r="10" spans="1:33" x14ac:dyDescent="0.25">
      <c r="M10" s="39" t="s">
        <v>391</v>
      </c>
      <c r="N10" s="220">
        <v>415</v>
      </c>
      <c r="O10" s="220" t="s">
        <v>13</v>
      </c>
      <c r="P10" s="220">
        <v>770</v>
      </c>
      <c r="Q10" s="220">
        <v>1204</v>
      </c>
      <c r="R10" s="220">
        <v>18391569</v>
      </c>
      <c r="S10" s="220">
        <v>11529</v>
      </c>
      <c r="T10" s="220">
        <v>25946358</v>
      </c>
      <c r="U10" s="220">
        <v>333694</v>
      </c>
      <c r="V10" s="220">
        <v>18829291</v>
      </c>
      <c r="W10" s="220">
        <v>53691</v>
      </c>
      <c r="X10" s="220">
        <v>678212</v>
      </c>
      <c r="Y10" s="220">
        <v>802698</v>
      </c>
      <c r="Z10" s="220">
        <v>812320</v>
      </c>
      <c r="AA10" s="222">
        <v>612901</v>
      </c>
    </row>
    <row r="11" spans="1:33" x14ac:dyDescent="0.25">
      <c r="M11" s="39" t="s">
        <v>425</v>
      </c>
      <c r="N11" s="220">
        <v>515</v>
      </c>
      <c r="O11" s="220" t="s">
        <v>13</v>
      </c>
      <c r="P11" s="220">
        <v>922</v>
      </c>
      <c r="Q11" s="220">
        <v>2022</v>
      </c>
      <c r="R11" s="220">
        <v>25414547</v>
      </c>
      <c r="S11" s="220">
        <v>15469</v>
      </c>
      <c r="T11" s="220">
        <v>38507605</v>
      </c>
      <c r="U11" s="220">
        <v>406943</v>
      </c>
      <c r="V11" s="220">
        <v>21321068</v>
      </c>
      <c r="W11" s="220">
        <v>74677</v>
      </c>
      <c r="X11" s="220">
        <v>1320691</v>
      </c>
      <c r="Y11" s="220">
        <v>1254272</v>
      </c>
      <c r="Z11" s="220">
        <v>1594838</v>
      </c>
      <c r="AA11" s="222">
        <v>612784</v>
      </c>
    </row>
    <row r="12" spans="1:33" x14ac:dyDescent="0.25">
      <c r="M12" s="39" t="s">
        <v>440</v>
      </c>
      <c r="N12" s="220">
        <v>539</v>
      </c>
      <c r="O12" s="220" t="s">
        <v>13</v>
      </c>
      <c r="P12" s="220">
        <v>944</v>
      </c>
      <c r="Q12" s="220">
        <v>2326</v>
      </c>
      <c r="R12" s="220">
        <v>26985484</v>
      </c>
      <c r="S12" s="220">
        <v>15596</v>
      </c>
      <c r="T12" s="220">
        <v>40285486</v>
      </c>
      <c r="U12" s="220">
        <v>398700</v>
      </c>
      <c r="V12" s="220">
        <v>22340228</v>
      </c>
      <c r="W12" s="220">
        <v>81275</v>
      </c>
      <c r="X12" s="220">
        <v>1616075</v>
      </c>
      <c r="Y12" s="220">
        <v>1393837</v>
      </c>
      <c r="Z12" s="220">
        <v>1743975</v>
      </c>
      <c r="AA12" s="222">
        <v>514830</v>
      </c>
    </row>
    <row r="13" spans="1:33" x14ac:dyDescent="0.25">
      <c r="M13" s="39" t="s">
        <v>465</v>
      </c>
      <c r="N13" s="220">
        <v>547</v>
      </c>
      <c r="O13" s="220" t="s">
        <v>13</v>
      </c>
      <c r="P13" s="220">
        <v>994</v>
      </c>
      <c r="Q13" s="220">
        <v>2544</v>
      </c>
      <c r="R13" s="220">
        <v>28140783</v>
      </c>
      <c r="S13" s="220">
        <v>15690</v>
      </c>
      <c r="T13" s="220">
        <v>42000607</v>
      </c>
      <c r="U13" s="220">
        <v>387522</v>
      </c>
      <c r="V13" s="220">
        <v>23122159</v>
      </c>
      <c r="W13" s="220">
        <v>77353</v>
      </c>
      <c r="X13" s="220">
        <v>1897746</v>
      </c>
      <c r="Y13" s="220">
        <v>1523977</v>
      </c>
      <c r="Z13" s="220">
        <v>1778953</v>
      </c>
      <c r="AA13" s="222">
        <v>661076</v>
      </c>
    </row>
    <row r="14" spans="1:33" x14ac:dyDescent="0.25">
      <c r="M14" s="39" t="s">
        <v>528</v>
      </c>
      <c r="N14" s="220">
        <v>557</v>
      </c>
      <c r="O14" s="220" t="s">
        <v>13</v>
      </c>
      <c r="P14" s="220">
        <v>1021</v>
      </c>
      <c r="Q14" s="220">
        <v>2720</v>
      </c>
      <c r="R14" s="220">
        <v>29166812</v>
      </c>
      <c r="S14" s="220">
        <v>16303</v>
      </c>
      <c r="T14" s="220">
        <v>43386165</v>
      </c>
      <c r="U14" s="220">
        <v>393268</v>
      </c>
      <c r="V14" s="220">
        <v>21629675</v>
      </c>
      <c r="W14" s="220">
        <v>77148</v>
      </c>
      <c r="X14" s="220">
        <v>2115599</v>
      </c>
      <c r="Y14" s="220">
        <v>1650622</v>
      </c>
      <c r="Z14" s="220">
        <v>1729907</v>
      </c>
      <c r="AA14" s="222">
        <v>419461</v>
      </c>
    </row>
    <row r="15" spans="1:33" x14ac:dyDescent="0.25">
      <c r="M15" s="39" t="s">
        <v>559</v>
      </c>
      <c r="N15" s="220">
        <v>560</v>
      </c>
      <c r="O15" s="220" t="s">
        <v>13</v>
      </c>
      <c r="P15" s="220">
        <v>1064</v>
      </c>
      <c r="Q15" s="220">
        <v>2961</v>
      </c>
      <c r="R15" s="220">
        <v>29592073</v>
      </c>
      <c r="S15" s="220">
        <v>23688</v>
      </c>
      <c r="T15" s="220">
        <v>43246874</v>
      </c>
      <c r="U15" s="220">
        <v>398370</v>
      </c>
      <c r="V15" s="220">
        <v>22424061</v>
      </c>
      <c r="W15" s="220">
        <v>77424</v>
      </c>
      <c r="X15" s="220">
        <v>2306125</v>
      </c>
      <c r="Y15" s="220">
        <v>1779321</v>
      </c>
      <c r="Z15" s="220">
        <v>1798430</v>
      </c>
      <c r="AA15" s="222">
        <v>401545</v>
      </c>
    </row>
    <row r="16" spans="1:33" ht="15" customHeight="1" x14ac:dyDescent="0.25">
      <c r="M16" s="261" t="s">
        <v>339</v>
      </c>
      <c r="N16" s="262"/>
      <c r="O16" s="262"/>
      <c r="P16" s="552"/>
      <c r="Q16" s="552"/>
      <c r="R16" s="552"/>
      <c r="S16" s="552"/>
      <c r="T16" s="552"/>
      <c r="U16" s="552"/>
      <c r="V16" s="552"/>
      <c r="W16" s="552"/>
      <c r="X16" s="552"/>
      <c r="Y16" s="552"/>
      <c r="Z16" s="552"/>
      <c r="AA16" s="552"/>
      <c r="AB16" s="547"/>
      <c r="AC16" s="547"/>
      <c r="AD16" s="547"/>
      <c r="AE16" s="547"/>
      <c r="AF16" s="547"/>
      <c r="AG16" s="547"/>
    </row>
    <row r="17" spans="1:33" x14ac:dyDescent="0.25">
      <c r="A17" s="191"/>
      <c r="M17" s="110"/>
      <c r="N17" s="110"/>
      <c r="O17" s="110"/>
      <c r="P17" s="547"/>
      <c r="Q17" s="547"/>
      <c r="R17" s="547"/>
      <c r="S17" s="547"/>
      <c r="T17" s="547"/>
      <c r="U17" s="547"/>
      <c r="V17" s="547"/>
      <c r="W17" s="547"/>
      <c r="X17" s="547"/>
      <c r="Y17" s="547"/>
      <c r="Z17" s="547"/>
      <c r="AA17" s="547"/>
      <c r="AB17" s="547"/>
      <c r="AC17" s="547"/>
      <c r="AD17" s="547"/>
      <c r="AE17" s="547"/>
      <c r="AF17" s="547"/>
      <c r="AG17" s="547"/>
    </row>
    <row r="18" spans="1:33" ht="25.5" customHeight="1" x14ac:dyDescent="0.25">
      <c r="M18" s="145"/>
      <c r="N18" s="551"/>
      <c r="O18" s="551"/>
      <c r="P18" s="160"/>
      <c r="Q18" s="551"/>
      <c r="R18" s="551"/>
      <c r="S18" s="551"/>
      <c r="T18" s="551"/>
      <c r="U18" s="551"/>
      <c r="V18" s="175"/>
      <c r="W18" s="110"/>
      <c r="X18" s="110"/>
      <c r="Y18" s="111"/>
      <c r="Z18" s="111"/>
      <c r="AA18" s="112"/>
      <c r="AB18" s="547"/>
      <c r="AC18" s="547"/>
      <c r="AD18" s="113"/>
      <c r="AE18" s="548"/>
      <c r="AF18" s="548"/>
      <c r="AG18" s="114"/>
    </row>
    <row r="19" spans="1:33" x14ac:dyDescent="0.25">
      <c r="M19" s="145"/>
      <c r="N19" s="551"/>
      <c r="O19" s="551"/>
      <c r="P19" s="160"/>
      <c r="Q19" s="551"/>
      <c r="R19" s="551"/>
      <c r="S19" s="551"/>
      <c r="T19" s="551"/>
      <c r="U19" s="551"/>
      <c r="V19" s="175"/>
      <c r="W19" s="110"/>
      <c r="X19" s="110"/>
      <c r="Y19" s="110"/>
      <c r="Z19" s="110"/>
      <c r="AA19" s="110"/>
      <c r="AB19" s="544"/>
      <c r="AC19" s="544"/>
      <c r="AD19" s="110"/>
      <c r="AE19" s="544"/>
      <c r="AF19" s="544"/>
      <c r="AG19" s="114"/>
    </row>
    <row r="20" spans="1:33" ht="37.9" customHeight="1" x14ac:dyDescent="0.25">
      <c r="M20" s="145" t="s">
        <v>234</v>
      </c>
      <c r="N20" s="163" t="s">
        <v>243</v>
      </c>
      <c r="O20" s="163" t="s">
        <v>244</v>
      </c>
      <c r="P20" s="176" t="s">
        <v>295</v>
      </c>
      <c r="Q20" s="163" t="s">
        <v>243</v>
      </c>
      <c r="R20" s="163" t="s">
        <v>244</v>
      </c>
      <c r="S20" s="145" t="s">
        <v>296</v>
      </c>
      <c r="T20" s="163" t="s">
        <v>297</v>
      </c>
      <c r="U20" s="163" t="s">
        <v>340</v>
      </c>
      <c r="V20" s="175"/>
      <c r="W20" s="110"/>
      <c r="X20" s="110"/>
      <c r="Y20" s="110"/>
      <c r="Z20" s="110"/>
      <c r="AA20" s="110"/>
      <c r="AB20" s="544"/>
      <c r="AC20" s="544"/>
      <c r="AD20" s="110"/>
      <c r="AE20" s="544"/>
      <c r="AF20" s="544"/>
      <c r="AG20" s="114"/>
    </row>
    <row r="21" spans="1:33" x14ac:dyDescent="0.25">
      <c r="M21" s="177" t="s">
        <v>11</v>
      </c>
      <c r="N21" s="178">
        <v>19.552299999999999</v>
      </c>
      <c r="O21" s="178">
        <v>3.16E-3</v>
      </c>
      <c r="P21" s="178">
        <f>(+N21+O21)</f>
        <v>19.55546</v>
      </c>
      <c r="Q21" s="178">
        <v>41.149880000000003</v>
      </c>
      <c r="R21" s="178">
        <v>0.16224</v>
      </c>
      <c r="S21" s="178">
        <v>0.15148</v>
      </c>
      <c r="T21" s="178">
        <v>0.13799</v>
      </c>
      <c r="U21" s="178">
        <v>0.48427999999999999</v>
      </c>
      <c r="V21" s="175"/>
      <c r="W21" s="110"/>
      <c r="X21" s="110"/>
      <c r="Y21" s="110"/>
      <c r="Z21" s="110"/>
      <c r="AA21" s="110"/>
      <c r="AB21" s="544"/>
      <c r="AC21" s="544"/>
      <c r="AD21" s="110"/>
      <c r="AE21" s="545"/>
      <c r="AF21" s="545"/>
      <c r="AG21" s="114"/>
    </row>
    <row r="22" spans="1:33" x14ac:dyDescent="0.25">
      <c r="M22" s="177" t="s">
        <v>231</v>
      </c>
      <c r="N22" s="178">
        <v>94.17</v>
      </c>
      <c r="O22" s="178">
        <v>1.68</v>
      </c>
      <c r="P22" s="178">
        <v>94.17</v>
      </c>
      <c r="Q22" s="178">
        <v>78.739999999999995</v>
      </c>
      <c r="R22" s="178">
        <v>0.32</v>
      </c>
      <c r="S22" s="178">
        <v>0.73</v>
      </c>
      <c r="T22" s="178">
        <v>1.0900000000000001</v>
      </c>
      <c r="U22" s="178">
        <v>1.18</v>
      </c>
      <c r="V22" s="178"/>
      <c r="W22" s="110"/>
      <c r="X22" s="115"/>
      <c r="Y22" s="110"/>
      <c r="Z22" s="110"/>
      <c r="AA22" s="115"/>
      <c r="AB22" s="544"/>
      <c r="AC22" s="544"/>
      <c r="AD22" s="110"/>
      <c r="AE22" s="545"/>
      <c r="AF22" s="545"/>
      <c r="AG22" s="114"/>
    </row>
    <row r="23" spans="1:33" x14ac:dyDescent="0.25">
      <c r="M23" s="179" t="s">
        <v>277</v>
      </c>
      <c r="N23" s="178">
        <v>107.21829</v>
      </c>
      <c r="O23" s="178">
        <v>2.0456799999999999</v>
      </c>
      <c r="P23" s="178">
        <v>145.6</v>
      </c>
      <c r="Q23" s="178">
        <v>98.55538</v>
      </c>
      <c r="R23" s="178">
        <v>0.33151000000000003</v>
      </c>
      <c r="S23" s="178">
        <v>1.39</v>
      </c>
      <c r="T23" s="178">
        <v>2.83</v>
      </c>
      <c r="U23" s="178">
        <v>4.99</v>
      </c>
      <c r="V23" s="178"/>
      <c r="W23" s="549"/>
      <c r="X23" s="549"/>
      <c r="Y23" s="110"/>
      <c r="Z23" s="549"/>
      <c r="AA23" s="549"/>
      <c r="AB23" s="544"/>
      <c r="AC23" s="544"/>
      <c r="AD23" s="110"/>
      <c r="AE23" s="545"/>
      <c r="AF23" s="545"/>
      <c r="AG23" s="114"/>
    </row>
    <row r="24" spans="1:33" x14ac:dyDescent="0.25">
      <c r="M24" s="179" t="s">
        <v>276</v>
      </c>
      <c r="N24" s="178">
        <v>121.26772</v>
      </c>
      <c r="O24" s="178">
        <v>2.0695700000000001</v>
      </c>
      <c r="P24" s="178">
        <v>156.06</v>
      </c>
      <c r="Q24" s="178">
        <v>122.99081</v>
      </c>
      <c r="R24" s="178">
        <v>0.34373999999999999</v>
      </c>
      <c r="S24" s="178">
        <v>1.53</v>
      </c>
      <c r="T24" s="178">
        <v>3.46</v>
      </c>
      <c r="U24" s="178">
        <v>4.8600000000000003</v>
      </c>
      <c r="V24" s="178"/>
      <c r="W24" s="549"/>
      <c r="X24" s="549"/>
      <c r="Y24" s="110"/>
      <c r="Z24" s="549"/>
      <c r="AA24" s="549"/>
      <c r="AB24" s="544"/>
      <c r="AC24" s="544"/>
      <c r="AD24" s="110"/>
      <c r="AE24" s="550"/>
      <c r="AF24" s="550"/>
      <c r="AG24" s="114"/>
    </row>
    <row r="25" spans="1:33" x14ac:dyDescent="0.25">
      <c r="M25" s="179" t="s">
        <v>332</v>
      </c>
      <c r="N25" s="178">
        <v>136.66166000000001</v>
      </c>
      <c r="O25" s="178">
        <v>2.5395500000000002</v>
      </c>
      <c r="P25" s="178">
        <v>120.51</v>
      </c>
      <c r="Q25" s="178">
        <v>128.75496000000001</v>
      </c>
      <c r="R25" s="178">
        <v>0.35803000000000001</v>
      </c>
      <c r="S25" s="178">
        <v>1.68</v>
      </c>
      <c r="T25" s="178">
        <v>4.07</v>
      </c>
      <c r="U25" s="178">
        <v>5.79</v>
      </c>
      <c r="V25" s="178"/>
      <c r="W25" s="549"/>
      <c r="X25" s="549"/>
      <c r="Y25" s="110"/>
      <c r="Z25" s="549"/>
      <c r="AA25" s="549"/>
      <c r="AB25" s="544"/>
      <c r="AC25" s="544"/>
      <c r="AD25" s="110"/>
      <c r="AE25" s="544"/>
      <c r="AF25" s="544"/>
      <c r="AG25" s="114"/>
    </row>
    <row r="26" spans="1:33" x14ac:dyDescent="0.25">
      <c r="M26" s="179" t="s">
        <v>336</v>
      </c>
      <c r="N26" s="178"/>
      <c r="O26" s="178"/>
      <c r="P26" s="178">
        <v>128.38999999999999</v>
      </c>
      <c r="Q26" s="178"/>
      <c r="R26" s="178"/>
      <c r="S26" s="178">
        <v>1.96</v>
      </c>
      <c r="T26" s="178">
        <v>4.62</v>
      </c>
      <c r="U26" s="178">
        <v>6.9</v>
      </c>
      <c r="V26" s="178"/>
      <c r="W26" s="89"/>
      <c r="X26" s="89"/>
      <c r="Y26"/>
      <c r="Z26" s="89"/>
      <c r="AA26" s="89"/>
    </row>
    <row r="27" spans="1:33" x14ac:dyDescent="0.25">
      <c r="M27" s="179"/>
      <c r="N27" s="178"/>
      <c r="O27" s="178"/>
      <c r="P27" s="178"/>
      <c r="Q27" s="178"/>
      <c r="R27" s="178"/>
      <c r="S27" s="178"/>
      <c r="T27" s="178"/>
      <c r="U27" s="178"/>
      <c r="V27" s="178"/>
      <c r="W27" s="89"/>
      <c r="X27" s="89"/>
      <c r="Y27"/>
      <c r="Z27" s="89"/>
      <c r="AA27" s="89"/>
    </row>
    <row r="28" spans="1:33" x14ac:dyDescent="0.25">
      <c r="M28" s="140"/>
      <c r="N28" s="140"/>
      <c r="O28" s="140"/>
      <c r="P28" s="140"/>
      <c r="Q28" s="140"/>
      <c r="R28" s="140"/>
      <c r="S28" s="140"/>
      <c r="T28" s="140"/>
      <c r="U28" s="140"/>
      <c r="V28" s="140"/>
      <c r="W28"/>
      <c r="X28"/>
      <c r="Y28"/>
      <c r="Z28"/>
      <c r="AA28"/>
    </row>
    <row r="29" spans="1:33" x14ac:dyDescent="0.25">
      <c r="M29" s="139"/>
      <c r="N29" s="140"/>
      <c r="O29" s="140"/>
      <c r="P29" s="140"/>
      <c r="Q29" s="140"/>
      <c r="R29" s="139"/>
      <c r="S29" s="139"/>
      <c r="T29" s="139"/>
      <c r="U29" s="139"/>
      <c r="V29" s="139"/>
    </row>
    <row r="30" spans="1:33" x14ac:dyDescent="0.25">
      <c r="M30" s="177" t="s">
        <v>11</v>
      </c>
      <c r="N30" s="178">
        <v>0.15148</v>
      </c>
      <c r="O30" s="140"/>
      <c r="P30" s="140"/>
      <c r="Q30" s="140"/>
      <c r="R30" s="139"/>
      <c r="S30" s="139"/>
      <c r="T30" s="139"/>
      <c r="U30" s="139"/>
      <c r="V30" s="139"/>
    </row>
    <row r="31" spans="1:33" x14ac:dyDescent="0.25">
      <c r="M31" s="177" t="s">
        <v>231</v>
      </c>
      <c r="N31" s="178">
        <v>0.73</v>
      </c>
      <c r="O31" s="140"/>
      <c r="P31" s="140"/>
      <c r="Q31" s="140"/>
      <c r="R31" s="139"/>
      <c r="S31" s="139"/>
      <c r="T31" s="139"/>
      <c r="U31" s="139"/>
      <c r="V31" s="139"/>
    </row>
    <row r="32" spans="1:33" x14ac:dyDescent="0.25">
      <c r="M32" s="179" t="s">
        <v>246</v>
      </c>
      <c r="N32" s="178">
        <v>1.0684</v>
      </c>
      <c r="O32" s="140"/>
      <c r="P32" s="140"/>
      <c r="Q32" s="140"/>
      <c r="R32" s="139"/>
      <c r="S32" s="139"/>
      <c r="T32" s="139"/>
      <c r="U32" s="139"/>
      <c r="V32" s="139"/>
    </row>
    <row r="33" spans="13:22" x14ac:dyDescent="0.25">
      <c r="M33" s="179" t="s">
        <v>247</v>
      </c>
      <c r="N33" s="178">
        <v>1.20896</v>
      </c>
      <c r="O33" s="140"/>
      <c r="P33" s="140"/>
      <c r="Q33" s="140"/>
      <c r="R33" s="139"/>
      <c r="S33" s="139"/>
      <c r="T33" s="139"/>
      <c r="U33" s="139"/>
      <c r="V33" s="139"/>
    </row>
    <row r="34" spans="13:22" x14ac:dyDescent="0.25">
      <c r="M34" s="179" t="s">
        <v>248</v>
      </c>
      <c r="N34" s="178">
        <v>1.2983899999999999</v>
      </c>
      <c r="O34" s="140"/>
      <c r="P34" s="140"/>
      <c r="Q34" s="140"/>
      <c r="R34" s="139"/>
      <c r="S34" s="139"/>
      <c r="T34" s="139"/>
      <c r="U34" s="139"/>
      <c r="V34" s="139"/>
    </row>
    <row r="35" spans="13:22" x14ac:dyDescent="0.25">
      <c r="M35" s="179" t="s">
        <v>249</v>
      </c>
      <c r="N35" s="178">
        <v>1.3997999999999999</v>
      </c>
      <c r="O35" s="140"/>
      <c r="P35" s="140"/>
      <c r="Q35" s="140"/>
      <c r="R35" s="139"/>
      <c r="S35" s="139"/>
      <c r="T35" s="139"/>
      <c r="U35" s="139"/>
      <c r="V35" s="139"/>
    </row>
    <row r="36" spans="13:22" x14ac:dyDescent="0.25">
      <c r="M36" s="179" t="s">
        <v>276</v>
      </c>
      <c r="N36" s="178">
        <v>1.5310299999999999</v>
      </c>
      <c r="O36" s="140"/>
      <c r="P36" s="140"/>
      <c r="Q36" s="140"/>
      <c r="R36" s="139"/>
      <c r="S36" s="139"/>
      <c r="T36" s="139"/>
      <c r="U36" s="139"/>
      <c r="V36" s="139"/>
    </row>
  </sheetData>
  <mergeCells count="46">
    <mergeCell ref="AB19:AC19"/>
    <mergeCell ref="AE19:AF19"/>
    <mergeCell ref="AE20:AF20"/>
    <mergeCell ref="AC2:AD3"/>
    <mergeCell ref="A2:I2"/>
    <mergeCell ref="Y4:Z4"/>
    <mergeCell ref="N18:O19"/>
    <mergeCell ref="Q18:R19"/>
    <mergeCell ref="S18:S19"/>
    <mergeCell ref="T18:U19"/>
    <mergeCell ref="P16:Q17"/>
    <mergeCell ref="R16:T17"/>
    <mergeCell ref="U16:W17"/>
    <mergeCell ref="X16:Z16"/>
    <mergeCell ref="X17:Z17"/>
    <mergeCell ref="AA16:AB17"/>
    <mergeCell ref="AB25:AC25"/>
    <mergeCell ref="AE25:AF25"/>
    <mergeCell ref="W24:X24"/>
    <mergeCell ref="AB24:AC24"/>
    <mergeCell ref="AE24:AF24"/>
    <mergeCell ref="Z24:AA24"/>
    <mergeCell ref="Z25:AA25"/>
    <mergeCell ref="W25:X25"/>
    <mergeCell ref="W23:X23"/>
    <mergeCell ref="AB23:AC23"/>
    <mergeCell ref="AE23:AF23"/>
    <mergeCell ref="AB22:AC22"/>
    <mergeCell ref="AE22:AF22"/>
    <mergeCell ref="Z23:AA23"/>
    <mergeCell ref="AB21:AC21"/>
    <mergeCell ref="AE21:AF21"/>
    <mergeCell ref="AA4:AA5"/>
    <mergeCell ref="M2:AA2"/>
    <mergeCell ref="M3:AA3"/>
    <mergeCell ref="M4:M5"/>
    <mergeCell ref="N4:O4"/>
    <mergeCell ref="P4:Q4"/>
    <mergeCell ref="R4:S4"/>
    <mergeCell ref="T4:U4"/>
    <mergeCell ref="V4:W4"/>
    <mergeCell ref="AB20:AC20"/>
    <mergeCell ref="AC16:AE17"/>
    <mergeCell ref="AF16:AG17"/>
    <mergeCell ref="AB18:AC18"/>
    <mergeCell ref="AE18:AF18"/>
  </mergeCells>
  <hyperlinks>
    <hyperlink ref="AC2:AD3" location="'Table of Contents'!A1" display="Go To Table Of Contents" xr:uid="{00000000-0004-0000-2000-000000000000}"/>
  </hyperlinks>
  <pageMargins left="0.7" right="0.7" top="0.75" bottom="0.75" header="0.3" footer="0.3"/>
  <pageSetup paperSize="9" orientation="portrait" verticalDpi="0"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I22"/>
  <sheetViews>
    <sheetView showGridLines="0" zoomScaleNormal="100" workbookViewId="0">
      <selection activeCell="H2" sqref="H2:I3"/>
    </sheetView>
  </sheetViews>
  <sheetFormatPr defaultRowHeight="15" x14ac:dyDescent="0.25"/>
  <cols>
    <col min="1" max="1" width="1.85546875" customWidth="1"/>
    <col min="2" max="2" width="43.140625" style="15" customWidth="1"/>
    <col min="3" max="6" width="14.7109375" customWidth="1"/>
    <col min="7" max="7" width="3.7109375" customWidth="1"/>
    <col min="8" max="9" width="7" customWidth="1"/>
  </cols>
  <sheetData>
    <row r="1" spans="2:9" ht="12" customHeight="1" x14ac:dyDescent="0.25"/>
    <row r="2" spans="2:9" ht="15" customHeight="1" x14ac:dyDescent="0.25">
      <c r="B2" s="553" t="s">
        <v>1064</v>
      </c>
      <c r="C2" s="553"/>
      <c r="D2" s="553"/>
      <c r="E2" s="553"/>
      <c r="F2" s="553"/>
      <c r="H2" s="446" t="s">
        <v>315</v>
      </c>
      <c r="I2" s="446"/>
    </row>
    <row r="3" spans="2:9" x14ac:dyDescent="0.25">
      <c r="B3" s="500" t="s">
        <v>0</v>
      </c>
      <c r="C3" s="500"/>
      <c r="D3" s="500"/>
      <c r="E3" s="500"/>
      <c r="F3" s="500"/>
      <c r="H3" s="446"/>
      <c r="I3" s="446"/>
    </row>
    <row r="4" spans="2:9" ht="18" customHeight="1" x14ac:dyDescent="0.25">
      <c r="B4" s="539" t="s">
        <v>250</v>
      </c>
      <c r="C4" s="539" t="s">
        <v>251</v>
      </c>
      <c r="D4" s="539"/>
      <c r="E4" s="539"/>
      <c r="F4" s="539" t="s">
        <v>19</v>
      </c>
    </row>
    <row r="5" spans="2:9" ht="28.5" customHeight="1" x14ac:dyDescent="0.25">
      <c r="B5" s="540"/>
      <c r="C5" s="32" t="s">
        <v>252</v>
      </c>
      <c r="D5" s="32" t="s">
        <v>253</v>
      </c>
      <c r="E5" s="32" t="s">
        <v>254</v>
      </c>
      <c r="F5" s="540"/>
    </row>
    <row r="6" spans="2:9" x14ac:dyDescent="0.25">
      <c r="B6" s="49" t="s">
        <v>255</v>
      </c>
      <c r="C6" s="50">
        <v>97</v>
      </c>
      <c r="D6" s="50">
        <v>18</v>
      </c>
      <c r="E6" s="50">
        <v>15</v>
      </c>
      <c r="F6" s="34">
        <v>130</v>
      </c>
    </row>
    <row r="7" spans="2:9" x14ac:dyDescent="0.25">
      <c r="B7" s="49" t="s">
        <v>540</v>
      </c>
      <c r="C7" s="50">
        <v>1679</v>
      </c>
      <c r="D7" s="50">
        <v>263</v>
      </c>
      <c r="E7" s="50">
        <v>193</v>
      </c>
      <c r="F7" s="34">
        <v>2135</v>
      </c>
    </row>
    <row r="8" spans="2:9" x14ac:dyDescent="0.25">
      <c r="B8" s="49" t="s">
        <v>541</v>
      </c>
      <c r="C8" s="79">
        <v>0</v>
      </c>
      <c r="D8" s="79">
        <v>0</v>
      </c>
      <c r="E8" s="50">
        <v>254</v>
      </c>
      <c r="F8" s="34">
        <v>254</v>
      </c>
    </row>
    <row r="9" spans="2:9" x14ac:dyDescent="0.25">
      <c r="B9" s="49" t="s">
        <v>267</v>
      </c>
      <c r="C9" s="50">
        <v>200</v>
      </c>
      <c r="D9" s="50">
        <v>51</v>
      </c>
      <c r="E9" s="50">
        <v>58</v>
      </c>
      <c r="F9" s="34">
        <v>309</v>
      </c>
    </row>
    <row r="10" spans="2:9" x14ac:dyDescent="0.25">
      <c r="B10" s="49" t="s">
        <v>542</v>
      </c>
      <c r="C10" s="50">
        <v>66</v>
      </c>
      <c r="D10" s="50">
        <v>34</v>
      </c>
      <c r="E10" s="50">
        <v>322</v>
      </c>
      <c r="F10" s="34">
        <v>422</v>
      </c>
    </row>
    <row r="11" spans="2:9" x14ac:dyDescent="0.25">
      <c r="B11" s="49" t="s">
        <v>543</v>
      </c>
      <c r="C11" s="79">
        <v>1</v>
      </c>
      <c r="D11" s="79">
        <v>0</v>
      </c>
      <c r="E11" s="50">
        <v>1138</v>
      </c>
      <c r="F11" s="34">
        <v>1139</v>
      </c>
    </row>
    <row r="12" spans="2:9" x14ac:dyDescent="0.25">
      <c r="B12" s="49" t="s">
        <v>544</v>
      </c>
      <c r="C12" s="50">
        <v>328</v>
      </c>
      <c r="D12" s="50">
        <v>57</v>
      </c>
      <c r="E12" s="50">
        <v>140</v>
      </c>
      <c r="F12" s="34">
        <v>525</v>
      </c>
    </row>
    <row r="13" spans="2:9" x14ac:dyDescent="0.25">
      <c r="B13" s="49" t="s">
        <v>545</v>
      </c>
      <c r="C13" s="50">
        <v>196</v>
      </c>
      <c r="D13" s="50">
        <v>61</v>
      </c>
      <c r="E13" s="79" t="s">
        <v>13</v>
      </c>
      <c r="F13" s="34">
        <v>257</v>
      </c>
    </row>
    <row r="14" spans="2:9" ht="25.5" x14ac:dyDescent="0.25">
      <c r="B14" s="49" t="s">
        <v>551</v>
      </c>
      <c r="C14" s="79">
        <v>0</v>
      </c>
      <c r="D14" s="79">
        <v>0</v>
      </c>
      <c r="E14" s="50">
        <v>1</v>
      </c>
      <c r="F14" s="34">
        <v>1</v>
      </c>
    </row>
    <row r="15" spans="2:9" x14ac:dyDescent="0.25">
      <c r="B15" s="49" t="s">
        <v>546</v>
      </c>
      <c r="C15" s="50">
        <v>165</v>
      </c>
      <c r="D15" s="50">
        <v>47</v>
      </c>
      <c r="E15" s="50">
        <v>3</v>
      </c>
      <c r="F15" s="34">
        <v>215</v>
      </c>
    </row>
    <row r="16" spans="2:9" x14ac:dyDescent="0.25">
      <c r="B16" s="49" t="s">
        <v>547</v>
      </c>
      <c r="C16" s="50">
        <v>124</v>
      </c>
      <c r="D16" s="50">
        <v>20</v>
      </c>
      <c r="E16" s="50">
        <v>73</v>
      </c>
      <c r="F16" s="34">
        <v>217</v>
      </c>
    </row>
    <row r="17" spans="2:6" x14ac:dyDescent="0.25">
      <c r="B17" s="49" t="s">
        <v>262</v>
      </c>
      <c r="C17" s="34">
        <v>6</v>
      </c>
      <c r="D17" s="75">
        <v>0</v>
      </c>
      <c r="E17" s="34">
        <v>1</v>
      </c>
      <c r="F17" s="34">
        <v>7</v>
      </c>
    </row>
    <row r="18" spans="2:6" x14ac:dyDescent="0.25">
      <c r="B18" s="49" t="s">
        <v>548</v>
      </c>
      <c r="C18" s="34">
        <v>5</v>
      </c>
      <c r="D18" s="75">
        <v>2</v>
      </c>
      <c r="E18" s="34">
        <v>24</v>
      </c>
      <c r="F18" s="34">
        <v>31</v>
      </c>
    </row>
    <row r="19" spans="2:6" x14ac:dyDescent="0.25">
      <c r="B19" s="49" t="s">
        <v>549</v>
      </c>
      <c r="C19" s="34">
        <v>2</v>
      </c>
      <c r="D19" s="75">
        <v>0</v>
      </c>
      <c r="E19" s="75">
        <v>0</v>
      </c>
      <c r="F19" s="34">
        <v>2</v>
      </c>
    </row>
    <row r="20" spans="2:6" ht="25.5" x14ac:dyDescent="0.25">
      <c r="B20" s="49" t="s">
        <v>550</v>
      </c>
      <c r="C20" s="34">
        <v>90</v>
      </c>
      <c r="D20" s="34">
        <v>28</v>
      </c>
      <c r="E20" s="34">
        <v>50</v>
      </c>
      <c r="F20" s="75">
        <v>168</v>
      </c>
    </row>
    <row r="21" spans="2:6" ht="15.75" customHeight="1" x14ac:dyDescent="0.25">
      <c r="B21" s="227" t="s">
        <v>19</v>
      </c>
      <c r="C21" s="206">
        <v>2959</v>
      </c>
      <c r="D21" s="206">
        <v>581</v>
      </c>
      <c r="E21" s="206">
        <v>2272</v>
      </c>
      <c r="F21" s="206">
        <v>5812</v>
      </c>
    </row>
    <row r="22" spans="2:6" ht="44.25" customHeight="1" x14ac:dyDescent="0.25">
      <c r="B22" s="505" t="s">
        <v>462</v>
      </c>
      <c r="C22" s="527"/>
      <c r="D22" s="527"/>
      <c r="E22" s="527"/>
      <c r="F22" s="527"/>
    </row>
  </sheetData>
  <mergeCells count="7">
    <mergeCell ref="H2:I3"/>
    <mergeCell ref="B22:F22"/>
    <mergeCell ref="B2:F2"/>
    <mergeCell ref="B3:F3"/>
    <mergeCell ref="B4:B5"/>
    <mergeCell ref="C4:E4"/>
    <mergeCell ref="F4:F5"/>
  </mergeCells>
  <hyperlinks>
    <hyperlink ref="H2:I3" location="'Table of Contents'!A1" display="Go To Table Of Contents" xr:uid="{00000000-0004-0000-2100-000000000000}"/>
  </hyperlinks>
  <pageMargins left="0.7" right="0.7" top="0.75" bottom="0.75" header="0.3" footer="0.3"/>
  <pageSetup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B1:I22"/>
  <sheetViews>
    <sheetView showGridLines="0" workbookViewId="0">
      <selection activeCell="B2" sqref="B2:F2"/>
    </sheetView>
  </sheetViews>
  <sheetFormatPr defaultRowHeight="15" x14ac:dyDescent="0.25"/>
  <cols>
    <col min="1" max="1" width="1.85546875" customWidth="1"/>
    <col min="2" max="2" width="40.28515625" style="15" customWidth="1"/>
    <col min="3" max="6" width="15.5703125" customWidth="1"/>
    <col min="7" max="7" width="4.7109375" customWidth="1"/>
    <col min="8" max="9" width="7" customWidth="1"/>
  </cols>
  <sheetData>
    <row r="1" spans="2:9" ht="12" customHeight="1" x14ac:dyDescent="0.25"/>
    <row r="2" spans="2:9" ht="15" customHeight="1" x14ac:dyDescent="0.25">
      <c r="B2" s="554" t="s">
        <v>1063</v>
      </c>
      <c r="C2" s="554"/>
      <c r="D2" s="554"/>
      <c r="E2" s="554"/>
      <c r="F2" s="554"/>
      <c r="H2" s="446" t="s">
        <v>315</v>
      </c>
      <c r="I2" s="446"/>
    </row>
    <row r="3" spans="2:9" x14ac:dyDescent="0.25">
      <c r="B3" s="531" t="s">
        <v>0</v>
      </c>
      <c r="C3" s="531"/>
      <c r="D3" s="531"/>
      <c r="E3" s="531"/>
      <c r="F3" s="531"/>
      <c r="H3" s="446"/>
      <c r="I3" s="446"/>
    </row>
    <row r="4" spans="2:9" x14ac:dyDescent="0.25">
      <c r="B4" s="539" t="s">
        <v>250</v>
      </c>
      <c r="C4" s="539" t="s">
        <v>265</v>
      </c>
      <c r="D4" s="539" t="s">
        <v>266</v>
      </c>
      <c r="E4" s="539"/>
      <c r="F4" s="539"/>
    </row>
    <row r="5" spans="2:9" ht="25.5" x14ac:dyDescent="0.25">
      <c r="B5" s="540"/>
      <c r="C5" s="540"/>
      <c r="D5" s="32" t="s">
        <v>252</v>
      </c>
      <c r="E5" s="32" t="s">
        <v>253</v>
      </c>
      <c r="F5" s="32" t="s">
        <v>254</v>
      </c>
    </row>
    <row r="6" spans="2:9" ht="14.25" customHeight="1" x14ac:dyDescent="0.25">
      <c r="B6" s="49" t="s">
        <v>386</v>
      </c>
      <c r="C6" s="49">
        <v>6</v>
      </c>
      <c r="D6" s="49">
        <v>6</v>
      </c>
      <c r="E6" s="49">
        <v>4</v>
      </c>
      <c r="F6" s="49">
        <v>5</v>
      </c>
    </row>
    <row r="7" spans="2:9" x14ac:dyDescent="0.25">
      <c r="B7" s="80" t="s">
        <v>256</v>
      </c>
      <c r="C7" s="49">
        <v>41</v>
      </c>
      <c r="D7" s="49">
        <v>36</v>
      </c>
      <c r="E7" s="49">
        <v>33</v>
      </c>
      <c r="F7" s="49">
        <v>34</v>
      </c>
    </row>
    <row r="8" spans="2:9" x14ac:dyDescent="0.25">
      <c r="B8" s="80" t="s">
        <v>257</v>
      </c>
      <c r="C8" s="49">
        <v>6</v>
      </c>
      <c r="D8" s="49">
        <v>2</v>
      </c>
      <c r="E8" s="49">
        <v>2</v>
      </c>
      <c r="F8" s="49">
        <v>6</v>
      </c>
    </row>
    <row r="9" spans="2:9" x14ac:dyDescent="0.25">
      <c r="B9" s="80" t="s">
        <v>376</v>
      </c>
      <c r="C9" s="49">
        <v>3</v>
      </c>
      <c r="D9" s="49">
        <v>3</v>
      </c>
      <c r="E9" s="49">
        <v>3</v>
      </c>
      <c r="F9" s="49">
        <v>2</v>
      </c>
    </row>
    <row r="10" spans="2:9" x14ac:dyDescent="0.25">
      <c r="B10" s="80" t="s">
        <v>258</v>
      </c>
      <c r="C10" s="49">
        <v>18</v>
      </c>
      <c r="D10" s="49">
        <v>10</v>
      </c>
      <c r="E10" s="49">
        <v>9</v>
      </c>
      <c r="F10" s="49">
        <v>17</v>
      </c>
    </row>
    <row r="11" spans="2:9" x14ac:dyDescent="0.25">
      <c r="B11" s="80" t="s">
        <v>259</v>
      </c>
      <c r="C11" s="49">
        <v>20</v>
      </c>
      <c r="D11" s="49">
        <v>1</v>
      </c>
      <c r="E11" s="49">
        <v>0</v>
      </c>
      <c r="F11" s="49">
        <v>20</v>
      </c>
    </row>
    <row r="12" spans="2:9" x14ac:dyDescent="0.25">
      <c r="B12" s="80" t="s">
        <v>260</v>
      </c>
      <c r="C12" s="49">
        <v>5</v>
      </c>
      <c r="D12" s="49">
        <v>4</v>
      </c>
      <c r="E12" s="49">
        <v>4</v>
      </c>
      <c r="F12" s="49">
        <v>5</v>
      </c>
    </row>
    <row r="13" spans="2:9" x14ac:dyDescent="0.25">
      <c r="B13" s="80" t="s">
        <v>261</v>
      </c>
      <c r="C13" s="49">
        <v>1</v>
      </c>
      <c r="D13" s="49">
        <v>1</v>
      </c>
      <c r="E13" s="49">
        <v>1</v>
      </c>
      <c r="F13" s="49">
        <v>0</v>
      </c>
    </row>
    <row r="14" spans="2:9" x14ac:dyDescent="0.25">
      <c r="B14" s="80" t="s">
        <v>268</v>
      </c>
      <c r="C14" s="49">
        <v>2</v>
      </c>
      <c r="D14" s="49">
        <v>2</v>
      </c>
      <c r="E14" s="49">
        <v>2</v>
      </c>
      <c r="F14" s="49">
        <v>0</v>
      </c>
    </row>
    <row r="15" spans="2:9" x14ac:dyDescent="0.25">
      <c r="B15" s="80" t="s">
        <v>269</v>
      </c>
      <c r="C15" s="49">
        <v>3</v>
      </c>
      <c r="D15" s="49">
        <v>2</v>
      </c>
      <c r="E15" s="49">
        <v>2</v>
      </c>
      <c r="F15" s="49">
        <v>3</v>
      </c>
    </row>
    <row r="16" spans="2:9" x14ac:dyDescent="0.25">
      <c r="B16" s="80" t="s">
        <v>263</v>
      </c>
      <c r="C16" s="49">
        <v>1</v>
      </c>
      <c r="D16" s="49">
        <v>1</v>
      </c>
      <c r="E16" s="49">
        <v>1</v>
      </c>
      <c r="F16" s="49">
        <v>1</v>
      </c>
    </row>
    <row r="17" spans="2:6" x14ac:dyDescent="0.25">
      <c r="B17" s="80" t="s">
        <v>264</v>
      </c>
      <c r="C17" s="49">
        <v>10</v>
      </c>
      <c r="D17" s="49">
        <v>9</v>
      </c>
      <c r="E17" s="49">
        <v>7</v>
      </c>
      <c r="F17" s="49">
        <v>8</v>
      </c>
    </row>
    <row r="18" spans="2:6" x14ac:dyDescent="0.25">
      <c r="B18" s="80" t="s">
        <v>262</v>
      </c>
      <c r="C18" s="49">
        <v>1</v>
      </c>
      <c r="D18" s="49">
        <v>1</v>
      </c>
      <c r="E18" s="49">
        <v>1</v>
      </c>
      <c r="F18" s="49">
        <v>1</v>
      </c>
    </row>
    <row r="19" spans="2:6" x14ac:dyDescent="0.25">
      <c r="B19" s="80" t="s">
        <v>375</v>
      </c>
      <c r="C19" s="49">
        <v>1</v>
      </c>
      <c r="D19" s="49">
        <v>1</v>
      </c>
      <c r="E19" s="49">
        <v>1</v>
      </c>
      <c r="F19" s="49">
        <v>1</v>
      </c>
    </row>
    <row r="20" spans="2:6" ht="15.75" customHeight="1" x14ac:dyDescent="0.25">
      <c r="B20" s="198" t="s">
        <v>19</v>
      </c>
      <c r="C20" s="241">
        <v>118</v>
      </c>
      <c r="D20" s="241">
        <v>79</v>
      </c>
      <c r="E20" s="241">
        <v>70</v>
      </c>
      <c r="F20" s="241">
        <v>103</v>
      </c>
    </row>
    <row r="22" spans="2:6" x14ac:dyDescent="0.25">
      <c r="F22" s="36"/>
    </row>
  </sheetData>
  <mergeCells count="6">
    <mergeCell ref="H2:I3"/>
    <mergeCell ref="B2:F2"/>
    <mergeCell ref="B3:F3"/>
    <mergeCell ref="B4:B5"/>
    <mergeCell ref="C4:C5"/>
    <mergeCell ref="D4:F4"/>
  </mergeCells>
  <hyperlinks>
    <hyperlink ref="H2:I3" location="'Table of Contents'!A1" display="Go To Table Of Contents" xr:uid="{00000000-0004-0000-2200-000000000000}"/>
  </hyperlink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B1:I17"/>
  <sheetViews>
    <sheetView showGridLines="0" workbookViewId="0">
      <selection activeCell="B2" sqref="B2:F2"/>
    </sheetView>
  </sheetViews>
  <sheetFormatPr defaultRowHeight="15" x14ac:dyDescent="0.25"/>
  <cols>
    <col min="1" max="1" width="1.85546875" customWidth="1"/>
    <col min="2" max="2" width="14.42578125" style="15" customWidth="1"/>
    <col min="3" max="3" width="16" customWidth="1"/>
    <col min="4" max="5" width="17.85546875" customWidth="1"/>
    <col min="6" max="6" width="17.140625" customWidth="1"/>
    <col min="7" max="7" width="11.85546875" customWidth="1"/>
    <col min="8" max="9" width="6.7109375" customWidth="1"/>
  </cols>
  <sheetData>
    <row r="1" spans="2:9" ht="12" customHeight="1" x14ac:dyDescent="0.25"/>
    <row r="2" spans="2:9" ht="15" customHeight="1" x14ac:dyDescent="0.25">
      <c r="B2" s="538" t="s">
        <v>1062</v>
      </c>
      <c r="C2" s="538"/>
      <c r="D2" s="538"/>
      <c r="E2" s="538"/>
      <c r="F2" s="538"/>
      <c r="H2" s="446" t="s">
        <v>315</v>
      </c>
      <c r="I2" s="446"/>
    </row>
    <row r="3" spans="2:9" x14ac:dyDescent="0.25">
      <c r="B3" s="555" t="s">
        <v>270</v>
      </c>
      <c r="C3" s="555"/>
      <c r="D3" s="555"/>
      <c r="E3" s="555"/>
      <c r="F3" s="555"/>
      <c r="H3" s="446"/>
      <c r="I3" s="446"/>
    </row>
    <row r="4" spans="2:9" ht="25.5" x14ac:dyDescent="0.25">
      <c r="B4" s="32" t="s">
        <v>193</v>
      </c>
      <c r="C4" s="32" t="s">
        <v>252</v>
      </c>
      <c r="D4" s="32" t="s">
        <v>253</v>
      </c>
      <c r="E4" s="32" t="s">
        <v>254</v>
      </c>
      <c r="F4" s="32" t="s">
        <v>19</v>
      </c>
    </row>
    <row r="5" spans="2:9" x14ac:dyDescent="0.25">
      <c r="B5" s="49" t="s">
        <v>400</v>
      </c>
      <c r="C5" s="199">
        <v>0</v>
      </c>
      <c r="D5" s="199">
        <v>0</v>
      </c>
      <c r="E5" s="199">
        <v>0</v>
      </c>
      <c r="F5" s="199">
        <v>0</v>
      </c>
    </row>
    <row r="6" spans="2:9" x14ac:dyDescent="0.25">
      <c r="B6" s="49" t="s">
        <v>401</v>
      </c>
      <c r="C6" s="199">
        <v>781</v>
      </c>
      <c r="D6" s="199">
        <v>121</v>
      </c>
      <c r="E6" s="199">
        <v>284</v>
      </c>
      <c r="F6" s="199">
        <v>1186</v>
      </c>
    </row>
    <row r="7" spans="2:9" x14ac:dyDescent="0.25">
      <c r="B7" s="49" t="s">
        <v>402</v>
      </c>
      <c r="C7" s="199">
        <v>848</v>
      </c>
      <c r="D7" s="199">
        <v>204</v>
      </c>
      <c r="E7" s="199">
        <v>792</v>
      </c>
      <c r="F7" s="199">
        <v>1844</v>
      </c>
    </row>
    <row r="8" spans="2:9" x14ac:dyDescent="0.25">
      <c r="B8" s="80" t="s">
        <v>403</v>
      </c>
      <c r="C8" s="199">
        <v>409</v>
      </c>
      <c r="D8" s="199">
        <v>82</v>
      </c>
      <c r="E8" s="199">
        <v>446</v>
      </c>
      <c r="F8" s="199">
        <v>937</v>
      </c>
    </row>
    <row r="9" spans="2:9" x14ac:dyDescent="0.25">
      <c r="B9" s="80" t="s">
        <v>404</v>
      </c>
      <c r="C9" s="199">
        <v>302</v>
      </c>
      <c r="D9" s="199">
        <v>67</v>
      </c>
      <c r="E9" s="199">
        <v>303</v>
      </c>
      <c r="F9" s="199">
        <v>672</v>
      </c>
    </row>
    <row r="10" spans="2:9" x14ac:dyDescent="0.25">
      <c r="B10" s="80" t="s">
        <v>405</v>
      </c>
      <c r="C10" s="199">
        <v>311</v>
      </c>
      <c r="D10" s="199">
        <v>57</v>
      </c>
      <c r="E10" s="199">
        <v>275</v>
      </c>
      <c r="F10" s="199">
        <v>643</v>
      </c>
    </row>
    <row r="11" spans="2:9" x14ac:dyDescent="0.25">
      <c r="B11" s="80" t="s">
        <v>460</v>
      </c>
      <c r="C11" s="199">
        <v>138</v>
      </c>
      <c r="D11" s="199">
        <v>23</v>
      </c>
      <c r="E11" s="199">
        <v>89</v>
      </c>
      <c r="F11" s="199">
        <v>250</v>
      </c>
    </row>
    <row r="12" spans="2:9" x14ac:dyDescent="0.25">
      <c r="B12" s="39" t="s">
        <v>440</v>
      </c>
      <c r="C12" s="199">
        <v>29</v>
      </c>
      <c r="D12" s="199">
        <v>7</v>
      </c>
      <c r="E12" s="199">
        <v>24</v>
      </c>
      <c r="F12" s="199">
        <v>60</v>
      </c>
    </row>
    <row r="13" spans="2:9" x14ac:dyDescent="0.25">
      <c r="B13" s="39" t="s">
        <v>552</v>
      </c>
      <c r="C13" s="199">
        <v>35</v>
      </c>
      <c r="D13" s="199">
        <v>9</v>
      </c>
      <c r="E13" s="199">
        <v>31</v>
      </c>
      <c r="F13" s="199">
        <v>75</v>
      </c>
    </row>
    <row r="14" spans="2:9" x14ac:dyDescent="0.25">
      <c r="B14" s="39" t="s">
        <v>528</v>
      </c>
      <c r="C14" s="199">
        <v>64</v>
      </c>
      <c r="D14" s="199">
        <v>7</v>
      </c>
      <c r="E14" s="199">
        <v>15</v>
      </c>
      <c r="F14" s="199">
        <v>86</v>
      </c>
    </row>
    <row r="15" spans="2:9" x14ac:dyDescent="0.25">
      <c r="B15" s="39" t="s">
        <v>582</v>
      </c>
      <c r="C15" s="199">
        <v>42</v>
      </c>
      <c r="D15" s="199">
        <v>4</v>
      </c>
      <c r="E15" s="199">
        <v>13</v>
      </c>
      <c r="F15" s="199">
        <v>59</v>
      </c>
    </row>
    <row r="16" spans="2:9" x14ac:dyDescent="0.25">
      <c r="B16" s="198" t="s">
        <v>19</v>
      </c>
      <c r="C16" s="225">
        <v>2959</v>
      </c>
      <c r="D16" s="225">
        <v>581</v>
      </c>
      <c r="E16" s="225">
        <v>2272</v>
      </c>
      <c r="F16" s="225">
        <v>5812</v>
      </c>
    </row>
    <row r="17" spans="2:6" x14ac:dyDescent="0.25">
      <c r="B17" s="556" t="s">
        <v>409</v>
      </c>
      <c r="C17" s="556"/>
      <c r="D17" s="556"/>
      <c r="E17" s="556"/>
      <c r="F17" s="556"/>
    </row>
  </sheetData>
  <mergeCells count="4">
    <mergeCell ref="B2:F2"/>
    <mergeCell ref="B3:F3"/>
    <mergeCell ref="H2:I3"/>
    <mergeCell ref="B17:F17"/>
  </mergeCells>
  <hyperlinks>
    <hyperlink ref="H2:I3" location="'Table of Contents'!A1" display="Go To Table Of Contents" xr:uid="{00000000-0004-0000-2300-000000000000}"/>
  </hyperlinks>
  <pageMargins left="0.7" right="0.7" top="0.75" bottom="0.75" header="0.3" footer="0.3"/>
  <pageSetup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J13"/>
  <sheetViews>
    <sheetView showGridLines="0" workbookViewId="0">
      <selection activeCell="C2" sqref="C2:G2"/>
    </sheetView>
  </sheetViews>
  <sheetFormatPr defaultRowHeight="15" x14ac:dyDescent="0.25"/>
  <cols>
    <col min="1" max="1" width="1.85546875" style="43" customWidth="1"/>
    <col min="2" max="2" width="1.85546875" customWidth="1"/>
    <col min="3" max="3" width="24.7109375" style="15" customWidth="1"/>
    <col min="4" max="4" width="11.28515625" customWidth="1"/>
    <col min="5" max="5" width="10" customWidth="1"/>
    <col min="6" max="6" width="12.28515625" customWidth="1"/>
    <col min="7" max="7" width="12.7109375" customWidth="1"/>
    <col min="8" max="8" width="3.85546875" customWidth="1"/>
    <col min="9" max="10" width="6.7109375" customWidth="1"/>
  </cols>
  <sheetData>
    <row r="1" spans="3:10" ht="11.25" customHeight="1" x14ac:dyDescent="0.25"/>
    <row r="2" spans="3:10" ht="15" customHeight="1" x14ac:dyDescent="0.25">
      <c r="C2" s="530" t="s">
        <v>1061</v>
      </c>
      <c r="D2" s="530"/>
      <c r="E2" s="530"/>
      <c r="F2" s="530"/>
      <c r="G2" s="530"/>
      <c r="I2" s="446" t="s">
        <v>315</v>
      </c>
      <c r="J2" s="446"/>
    </row>
    <row r="3" spans="3:10" x14ac:dyDescent="0.25">
      <c r="C3" s="531" t="s">
        <v>0</v>
      </c>
      <c r="D3" s="531"/>
      <c r="E3" s="531"/>
      <c r="F3" s="531"/>
      <c r="G3" s="531"/>
      <c r="I3" s="446"/>
      <c r="J3" s="446"/>
    </row>
    <row r="4" spans="3:10" ht="38.25" x14ac:dyDescent="0.25">
      <c r="C4" s="18" t="s">
        <v>182</v>
      </c>
      <c r="D4" s="18" t="s">
        <v>252</v>
      </c>
      <c r="E4" s="18" t="s">
        <v>253</v>
      </c>
      <c r="F4" s="18" t="s">
        <v>254</v>
      </c>
      <c r="G4" s="18" t="s">
        <v>19</v>
      </c>
    </row>
    <row r="5" spans="3:10" x14ac:dyDescent="0.25">
      <c r="C5" s="80" t="s">
        <v>185</v>
      </c>
      <c r="D5" s="199">
        <v>93</v>
      </c>
      <c r="E5" s="199">
        <v>39</v>
      </c>
      <c r="F5" s="199">
        <v>267</v>
      </c>
      <c r="G5" s="199">
        <v>399</v>
      </c>
    </row>
    <row r="6" spans="3:10" ht="16.5" customHeight="1" x14ac:dyDescent="0.25">
      <c r="C6" s="80" t="s">
        <v>186</v>
      </c>
      <c r="D6" s="199">
        <v>492</v>
      </c>
      <c r="E6" s="199">
        <v>99</v>
      </c>
      <c r="F6" s="199">
        <v>401</v>
      </c>
      <c r="G6" s="199">
        <v>992</v>
      </c>
    </row>
    <row r="7" spans="3:10" x14ac:dyDescent="0.25">
      <c r="C7" s="80" t="s">
        <v>187</v>
      </c>
      <c r="D7" s="199">
        <v>128</v>
      </c>
      <c r="E7" s="199">
        <v>56</v>
      </c>
      <c r="F7" s="199">
        <v>345</v>
      </c>
      <c r="G7" s="199">
        <v>529</v>
      </c>
    </row>
    <row r="8" spans="3:10" x14ac:dyDescent="0.25">
      <c r="C8" s="80" t="s">
        <v>188</v>
      </c>
      <c r="D8" s="199">
        <v>863</v>
      </c>
      <c r="E8" s="199">
        <v>172</v>
      </c>
      <c r="F8" s="199">
        <v>387</v>
      </c>
      <c r="G8" s="199">
        <v>1422</v>
      </c>
    </row>
    <row r="9" spans="3:10" x14ac:dyDescent="0.25">
      <c r="C9" s="80" t="s">
        <v>189</v>
      </c>
      <c r="D9" s="199">
        <v>123</v>
      </c>
      <c r="E9" s="199">
        <v>46</v>
      </c>
      <c r="F9" s="199">
        <v>165</v>
      </c>
      <c r="G9" s="199">
        <v>334</v>
      </c>
    </row>
    <row r="10" spans="3:10" ht="15.75" customHeight="1" x14ac:dyDescent="0.25">
      <c r="C10" s="80" t="s">
        <v>190</v>
      </c>
      <c r="D10" s="199">
        <v>1163</v>
      </c>
      <c r="E10" s="199">
        <v>136</v>
      </c>
      <c r="F10" s="199">
        <v>537</v>
      </c>
      <c r="G10" s="199">
        <v>1836</v>
      </c>
    </row>
    <row r="11" spans="3:10" x14ac:dyDescent="0.25">
      <c r="C11" s="80" t="s">
        <v>191</v>
      </c>
      <c r="D11" s="199">
        <v>38</v>
      </c>
      <c r="E11" s="199">
        <v>20</v>
      </c>
      <c r="F11" s="199">
        <v>125</v>
      </c>
      <c r="G11" s="199">
        <v>183</v>
      </c>
    </row>
    <row r="12" spans="3:10" x14ac:dyDescent="0.25">
      <c r="C12" s="80" t="s">
        <v>192</v>
      </c>
      <c r="D12" s="199">
        <v>59</v>
      </c>
      <c r="E12" s="199">
        <v>13</v>
      </c>
      <c r="F12" s="199">
        <v>45</v>
      </c>
      <c r="G12" s="199">
        <v>117</v>
      </c>
    </row>
    <row r="13" spans="3:10" x14ac:dyDescent="0.25">
      <c r="C13" s="169" t="s">
        <v>12</v>
      </c>
      <c r="D13" s="224">
        <v>2959</v>
      </c>
      <c r="E13" s="224">
        <v>581</v>
      </c>
      <c r="F13" s="224">
        <v>2272</v>
      </c>
      <c r="G13" s="224">
        <v>5812</v>
      </c>
    </row>
  </sheetData>
  <mergeCells count="3">
    <mergeCell ref="C2:G2"/>
    <mergeCell ref="C3:G3"/>
    <mergeCell ref="I2:J3"/>
  </mergeCells>
  <hyperlinks>
    <hyperlink ref="I2:J3" location="'Table of Contents'!A1" display="Go To Table Of Contents" xr:uid="{00000000-0004-0000-2400-000000000000}"/>
  </hyperlinks>
  <pageMargins left="0.7" right="0.7" top="0.75" bottom="0.75" header="0.3" footer="0.3"/>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B1:I12"/>
  <sheetViews>
    <sheetView showGridLines="0" workbookViewId="0">
      <selection activeCell="H2" sqref="H2:I3"/>
    </sheetView>
  </sheetViews>
  <sheetFormatPr defaultRowHeight="15" x14ac:dyDescent="0.25"/>
  <cols>
    <col min="1" max="1" width="1.85546875" customWidth="1"/>
    <col min="2" max="2" width="14" customWidth="1"/>
    <col min="3" max="3" width="15" customWidth="1"/>
    <col min="4" max="4" width="12.140625" customWidth="1"/>
    <col min="5" max="5" width="18" customWidth="1"/>
    <col min="6" max="6" width="13.85546875" customWidth="1"/>
    <col min="7" max="7" width="3.28515625" customWidth="1"/>
    <col min="8" max="9" width="7" customWidth="1"/>
  </cols>
  <sheetData>
    <row r="1" spans="2:9" ht="12" customHeight="1" x14ac:dyDescent="0.25"/>
    <row r="2" spans="2:9" ht="15" customHeight="1" x14ac:dyDescent="0.25">
      <c r="B2" s="530" t="s">
        <v>1060</v>
      </c>
      <c r="C2" s="530"/>
      <c r="D2" s="530"/>
      <c r="E2" s="530"/>
      <c r="F2" s="530"/>
      <c r="H2" s="446" t="s">
        <v>315</v>
      </c>
      <c r="I2" s="446"/>
    </row>
    <row r="3" spans="2:9" x14ac:dyDescent="0.25">
      <c r="B3" s="509" t="s">
        <v>0</v>
      </c>
      <c r="C3" s="509"/>
      <c r="D3" s="509"/>
      <c r="E3" s="509"/>
      <c r="F3" s="509"/>
      <c r="H3" s="446"/>
      <c r="I3" s="446"/>
    </row>
    <row r="4" spans="2:9" ht="25.5" x14ac:dyDescent="0.25">
      <c r="B4" s="18" t="s">
        <v>342</v>
      </c>
      <c r="C4" s="32" t="s">
        <v>252</v>
      </c>
      <c r="D4" s="32" t="s">
        <v>253</v>
      </c>
      <c r="E4" s="32" t="s">
        <v>254</v>
      </c>
      <c r="F4" s="18" t="s">
        <v>19</v>
      </c>
    </row>
    <row r="5" spans="2:9" x14ac:dyDescent="0.25">
      <c r="B5" s="80" t="s">
        <v>271</v>
      </c>
      <c r="C5" s="199">
        <v>73</v>
      </c>
      <c r="D5" s="199">
        <v>2</v>
      </c>
      <c r="E5" s="199">
        <v>55</v>
      </c>
      <c r="F5" s="199">
        <v>130</v>
      </c>
    </row>
    <row r="6" spans="2:9" x14ac:dyDescent="0.25">
      <c r="B6" s="80" t="s">
        <v>272</v>
      </c>
      <c r="C6" s="199">
        <v>714</v>
      </c>
      <c r="D6" s="199">
        <v>72</v>
      </c>
      <c r="E6" s="199">
        <v>816</v>
      </c>
      <c r="F6" s="199">
        <v>1602</v>
      </c>
    </row>
    <row r="7" spans="2:9" x14ac:dyDescent="0.25">
      <c r="B7" s="80" t="s">
        <v>211</v>
      </c>
      <c r="C7" s="199">
        <v>520</v>
      </c>
      <c r="D7" s="199">
        <v>120</v>
      </c>
      <c r="E7" s="199">
        <v>754</v>
      </c>
      <c r="F7" s="199">
        <v>1394</v>
      </c>
    </row>
    <row r="8" spans="2:9" x14ac:dyDescent="0.25">
      <c r="B8" s="80" t="s">
        <v>212</v>
      </c>
      <c r="C8" s="199">
        <v>982</v>
      </c>
      <c r="D8" s="199">
        <v>167</v>
      </c>
      <c r="E8" s="199">
        <v>377</v>
      </c>
      <c r="F8" s="199">
        <v>1526</v>
      </c>
    </row>
    <row r="9" spans="2:9" x14ac:dyDescent="0.25">
      <c r="B9" s="80" t="s">
        <v>213</v>
      </c>
      <c r="C9" s="199">
        <v>589</v>
      </c>
      <c r="D9" s="199">
        <v>145</v>
      </c>
      <c r="E9" s="199">
        <v>242</v>
      </c>
      <c r="F9" s="199">
        <v>976</v>
      </c>
    </row>
    <row r="10" spans="2:9" x14ac:dyDescent="0.25">
      <c r="B10" s="80" t="s">
        <v>214</v>
      </c>
      <c r="C10" s="199">
        <v>71</v>
      </c>
      <c r="D10" s="199">
        <v>68</v>
      </c>
      <c r="E10" s="199">
        <v>26</v>
      </c>
      <c r="F10" s="199">
        <v>165</v>
      </c>
    </row>
    <row r="11" spans="2:9" x14ac:dyDescent="0.25">
      <c r="B11" s="80" t="s">
        <v>273</v>
      </c>
      <c r="C11" s="199">
        <v>10</v>
      </c>
      <c r="D11" s="199">
        <v>7</v>
      </c>
      <c r="E11" s="199">
        <v>2</v>
      </c>
      <c r="F11" s="199">
        <v>19</v>
      </c>
    </row>
    <row r="12" spans="2:9" x14ac:dyDescent="0.25">
      <c r="B12" s="169" t="s">
        <v>19</v>
      </c>
      <c r="C12" s="224">
        <v>2959</v>
      </c>
      <c r="D12" s="224">
        <v>581</v>
      </c>
      <c r="E12" s="224">
        <v>2272</v>
      </c>
      <c r="F12" s="224">
        <v>5812</v>
      </c>
    </row>
  </sheetData>
  <mergeCells count="3">
    <mergeCell ref="B2:F2"/>
    <mergeCell ref="B3:F3"/>
    <mergeCell ref="H2:I3"/>
  </mergeCells>
  <hyperlinks>
    <hyperlink ref="H2:I3" location="'Table of Contents'!A1" display="Go To Table Of Contents" xr:uid="{00000000-0004-0000-2500-000000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46</vt:i4>
      </vt:variant>
      <vt:variant>
        <vt:lpstr>Named Ranges</vt:lpstr>
      </vt:variant>
      <vt:variant>
        <vt:i4>1</vt:i4>
      </vt:variant>
    </vt:vector>
  </HeadingPairs>
  <TitlesOfParts>
    <vt:vector size="47" baseType="lpstr">
      <vt:lpstr>E-Newsletter Jan-Mar, 2025</vt:lpstr>
      <vt:lpstr>Table of Contents</vt:lpstr>
      <vt:lpstr>Table I- CP Desk</vt:lpstr>
      <vt:lpstr>Table II-CP Desk</vt:lpstr>
      <vt:lpstr>Table III-CP Desk</vt:lpstr>
      <vt:lpstr>Table 1</vt:lpstr>
      <vt:lpstr>Table 2</vt:lpstr>
      <vt:lpstr>Table 3</vt:lpstr>
      <vt:lpstr>Table 4</vt:lpstr>
      <vt:lpstr>Table 5</vt:lpstr>
      <vt:lpstr>Table 6 </vt:lpstr>
      <vt:lpstr>Table 7</vt:lpstr>
      <vt:lpstr>Table 8</vt:lpstr>
      <vt:lpstr>Table 9</vt:lpstr>
      <vt:lpstr>Table 10</vt:lpstr>
      <vt:lpstr>Table 11</vt:lpstr>
      <vt:lpstr>Table 12</vt:lpstr>
      <vt:lpstr>Table 13</vt:lpstr>
      <vt:lpstr>Table 14</vt:lpstr>
      <vt:lpstr>Table 15</vt:lpstr>
      <vt:lpstr>Table 16</vt:lpstr>
      <vt:lpstr>Table 17</vt:lpstr>
      <vt:lpstr>Table 18</vt:lpstr>
      <vt:lpstr>Table 19</vt:lpstr>
      <vt:lpstr>Table 20</vt:lpstr>
      <vt:lpstr>Table 21</vt:lpstr>
      <vt:lpstr>Table 22 </vt:lpstr>
      <vt:lpstr>Table 23</vt:lpstr>
      <vt:lpstr>Table 24</vt:lpstr>
      <vt:lpstr>Table 25</vt:lpstr>
      <vt:lpstr>Table 26</vt:lpstr>
      <vt:lpstr>Table 27</vt:lpstr>
      <vt:lpstr>Table 28</vt:lpstr>
      <vt:lpstr>Table 29</vt:lpstr>
      <vt:lpstr>Table 30</vt:lpstr>
      <vt:lpstr>Table 31</vt:lpstr>
      <vt:lpstr>Table 32</vt:lpstr>
      <vt:lpstr>Table 33</vt:lpstr>
      <vt:lpstr>Table 34</vt:lpstr>
      <vt:lpstr>Table 35</vt:lpstr>
      <vt:lpstr>Table 36</vt:lpstr>
      <vt:lpstr>Table 37</vt:lpstr>
      <vt:lpstr>Table 38</vt:lpstr>
      <vt:lpstr>Table 39</vt:lpstr>
      <vt:lpstr>Table 40</vt:lpstr>
      <vt:lpstr>Table 41</vt:lpstr>
      <vt:lpstr>'Table 1'!_Hlk189580260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Medha Shekar</cp:lastModifiedBy>
  <dcterms:created xsi:type="dcterms:W3CDTF">2021-07-05T10:28:46Z</dcterms:created>
  <dcterms:modified xsi:type="dcterms:W3CDTF">2025-05-21T12:03:53Z</dcterms:modified>
</cp:coreProperties>
</file>